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<sst xmlns="http://schemas.openxmlformats.org/spreadsheetml/2006/main" count="265" uniqueCount="169">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</sst>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2" fontId="3" fillId="0" borderId="10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/>
    <xf numFmtId="0" fontId="3" fillId="0" borderId="1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7" xfId="0" applyFont="1" applyFill="1" applyBorder="1"/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/>
    <xf numFmtId="0" fontId="3" fillId="0" borderId="23" xfId="0" applyFont="1" applyFill="1" applyBorder="1"/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8"/>
  <sheetViews>
    <sheetView tabSelected="1" zoomScale="60" zoomScaleNormal="60" workbookViewId="0" topLeftCell="C83">
      <selection activeCell="H92" sqref="H92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154" t="s">
        <v>125</v>
      </c>
      <c r="J2" s="154"/>
      <c r="K2" s="154"/>
      <c r="L2" s="154"/>
      <c r="M2" s="3"/>
    </row>
    <row r="3" spans="2:12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99" t="s">
        <v>144</v>
      </c>
      <c r="D4" s="99"/>
      <c r="E4" s="99"/>
      <c r="F4" s="99"/>
      <c r="G4" s="99"/>
      <c r="H4" s="99"/>
      <c r="I4" s="99"/>
      <c r="J4" s="99"/>
      <c r="K4" s="99"/>
      <c r="L4" s="99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07" t="s">
        <v>0</v>
      </c>
      <c r="C6" s="109" t="s">
        <v>1</v>
      </c>
      <c r="D6" s="111" t="s">
        <v>2</v>
      </c>
      <c r="E6" s="113" t="s">
        <v>124</v>
      </c>
      <c r="F6" s="115" t="s">
        <v>126</v>
      </c>
      <c r="G6" s="115"/>
      <c r="H6" s="115"/>
      <c r="I6" s="115"/>
      <c r="J6" s="111" t="s">
        <v>103</v>
      </c>
      <c r="K6" s="111"/>
      <c r="L6" s="116"/>
    </row>
    <row r="7" spans="2:12" ht="75.75" customHeight="1" thickBot="1">
      <c r="B7" s="108"/>
      <c r="C7" s="110"/>
      <c r="D7" s="112"/>
      <c r="E7" s="114"/>
      <c r="F7" s="85" t="s">
        <v>3</v>
      </c>
      <c r="G7" s="86" t="s">
        <v>145</v>
      </c>
      <c r="H7" s="86" t="s">
        <v>146</v>
      </c>
      <c r="I7" s="86" t="s">
        <v>147</v>
      </c>
      <c r="J7" s="86" t="s">
        <v>145</v>
      </c>
      <c r="K7" s="86" t="s">
        <v>146</v>
      </c>
      <c r="L7" s="47" t="s">
        <v>147</v>
      </c>
    </row>
    <row r="8" spans="2:12" ht="18.75">
      <c r="B8" s="51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2">
        <v>15</v>
      </c>
    </row>
    <row r="9" spans="2:12" ht="63.75" customHeight="1">
      <c r="B9" s="100" t="s">
        <v>161</v>
      </c>
      <c r="C9" s="101"/>
      <c r="D9" s="101"/>
      <c r="E9" s="101"/>
      <c r="F9" s="101"/>
      <c r="G9" s="101"/>
      <c r="H9" s="101"/>
      <c r="I9" s="101"/>
      <c r="J9" s="101"/>
      <c r="K9" s="101"/>
      <c r="L9" s="102"/>
    </row>
    <row r="10" spans="2:12" s="2" customFormat="1" ht="18.75">
      <c r="B10" s="103" t="s">
        <v>4</v>
      </c>
      <c r="C10" s="104"/>
      <c r="D10" s="104"/>
      <c r="E10" s="104"/>
      <c r="F10" s="104"/>
      <c r="G10" s="104"/>
      <c r="H10" s="104"/>
      <c r="I10" s="105"/>
      <c r="J10" s="105"/>
      <c r="K10" s="104"/>
      <c r="L10" s="106"/>
    </row>
    <row r="11" spans="2:12" ht="37.5">
      <c r="B11" s="11" t="s">
        <v>5</v>
      </c>
      <c r="C11" s="83" t="s">
        <v>83</v>
      </c>
      <c r="D11" s="83" t="s">
        <v>73</v>
      </c>
      <c r="E11" s="83" t="s">
        <v>35</v>
      </c>
      <c r="F11" s="6"/>
      <c r="G11" s="6"/>
      <c r="H11" s="6"/>
      <c r="I11" s="6"/>
      <c r="J11" s="8">
        <v>21</v>
      </c>
      <c r="K11" s="8">
        <v>23</v>
      </c>
      <c r="L11" s="12">
        <v>23</v>
      </c>
    </row>
    <row r="12" spans="2:12" ht="37.5">
      <c r="B12" s="11" t="s">
        <v>7</v>
      </c>
      <c r="C12" s="83" t="s">
        <v>10</v>
      </c>
      <c r="D12" s="83" t="s">
        <v>6</v>
      </c>
      <c r="E12" s="83" t="s">
        <v>35</v>
      </c>
      <c r="F12" s="6"/>
      <c r="G12" s="6"/>
      <c r="H12" s="6"/>
      <c r="I12" s="6"/>
      <c r="J12" s="8">
        <v>20</v>
      </c>
      <c r="K12" s="8">
        <v>22</v>
      </c>
      <c r="L12" s="87">
        <v>25</v>
      </c>
    </row>
    <row r="13" spans="2:12" ht="37.5">
      <c r="B13" s="11" t="s">
        <v>8</v>
      </c>
      <c r="C13" s="83" t="s">
        <v>15</v>
      </c>
      <c r="D13" s="83" t="s">
        <v>6</v>
      </c>
      <c r="E13" s="83" t="s">
        <v>35</v>
      </c>
      <c r="F13" s="6"/>
      <c r="G13" s="6"/>
      <c r="H13" s="6"/>
      <c r="I13" s="6"/>
      <c r="J13" s="8">
        <v>61</v>
      </c>
      <c r="K13" s="8">
        <v>63</v>
      </c>
      <c r="L13" s="12">
        <v>65</v>
      </c>
    </row>
    <row r="14" spans="2:12" ht="93.75">
      <c r="B14" s="11" t="s">
        <v>9</v>
      </c>
      <c r="C14" s="83" t="s">
        <v>16</v>
      </c>
      <c r="D14" s="83" t="s">
        <v>6</v>
      </c>
      <c r="E14" s="83" t="s">
        <v>35</v>
      </c>
      <c r="F14" s="6"/>
      <c r="G14" s="6"/>
      <c r="H14" s="6"/>
      <c r="I14" s="6"/>
      <c r="J14" s="8">
        <v>93</v>
      </c>
      <c r="K14" s="8">
        <v>94</v>
      </c>
      <c r="L14" s="12">
        <v>94</v>
      </c>
    </row>
    <row r="15" spans="1:12" ht="37.5">
      <c r="A15" s="1" t="s">
        <v>152</v>
      </c>
      <c r="B15" s="11" t="s">
        <v>11</v>
      </c>
      <c r="C15" s="89" t="s">
        <v>112</v>
      </c>
      <c r="D15" s="83" t="s">
        <v>6</v>
      </c>
      <c r="E15" s="83" t="s">
        <v>36</v>
      </c>
      <c r="F15" s="61">
        <f>G15+H15+I15</f>
        <v>5942.1</v>
      </c>
      <c r="G15" s="61">
        <v>1954.7</v>
      </c>
      <c r="H15" s="61">
        <v>1993.7</v>
      </c>
      <c r="I15" s="61">
        <v>1993.7</v>
      </c>
      <c r="J15" s="8"/>
      <c r="K15" s="8"/>
      <c r="L15" s="12"/>
    </row>
    <row r="16" spans="1:12" ht="37.5">
      <c r="A16" s="1" t="s">
        <v>148</v>
      </c>
      <c r="B16" s="11" t="s">
        <v>12</v>
      </c>
      <c r="C16" s="83" t="s">
        <v>113</v>
      </c>
      <c r="D16" s="83" t="s">
        <v>6</v>
      </c>
      <c r="E16" s="83" t="s">
        <v>36</v>
      </c>
      <c r="F16" s="61">
        <f aca="true" t="shared" si="0" ref="F16:F18">G16+H16+I16</f>
        <v>2505.3</v>
      </c>
      <c r="G16" s="61">
        <v>835.1</v>
      </c>
      <c r="H16" s="61">
        <v>835.1</v>
      </c>
      <c r="I16" s="61">
        <v>835.1</v>
      </c>
      <c r="J16" s="8"/>
      <c r="K16" s="8"/>
      <c r="L16" s="12"/>
    </row>
    <row r="17" spans="1:12" ht="37.5">
      <c r="A17" s="1" t="s">
        <v>153</v>
      </c>
      <c r="B17" s="11" t="s">
        <v>13</v>
      </c>
      <c r="C17" s="83" t="s">
        <v>114</v>
      </c>
      <c r="D17" s="83" t="s">
        <v>6</v>
      </c>
      <c r="E17" s="83" t="s">
        <v>36</v>
      </c>
      <c r="F17" s="61">
        <f t="shared" si="0"/>
        <v>17373.6</v>
      </c>
      <c r="G17" s="61">
        <v>5791.2</v>
      </c>
      <c r="H17" s="61">
        <v>5791.2</v>
      </c>
      <c r="I17" s="61">
        <v>5791.2</v>
      </c>
      <c r="J17" s="8"/>
      <c r="K17" s="8"/>
      <c r="L17" s="12"/>
    </row>
    <row r="18" spans="1:12" ht="94.5" thickBot="1">
      <c r="A18" s="1" t="s">
        <v>151</v>
      </c>
      <c r="B18" s="9" t="s">
        <v>14</v>
      </c>
      <c r="C18" s="79" t="s">
        <v>115</v>
      </c>
      <c r="D18" s="79" t="s">
        <v>6</v>
      </c>
      <c r="E18" s="79" t="s">
        <v>36</v>
      </c>
      <c r="F18" s="64">
        <f t="shared" si="0"/>
        <v>21505.5</v>
      </c>
      <c r="G18" s="64">
        <v>7168.5</v>
      </c>
      <c r="H18" s="64">
        <v>7168.5</v>
      </c>
      <c r="I18" s="64">
        <v>7168.5</v>
      </c>
      <c r="J18" s="22"/>
      <c r="K18" s="22"/>
      <c r="L18" s="23"/>
    </row>
    <row r="19" spans="2:12" ht="60" customHeight="1" thickBot="1">
      <c r="B19" s="120" t="s">
        <v>17</v>
      </c>
      <c r="C19" s="121"/>
      <c r="D19" s="21"/>
      <c r="E19" s="62" t="s">
        <v>36</v>
      </c>
      <c r="F19" s="65">
        <f>SUM(F15:F18)</f>
        <v>47326.5</v>
      </c>
      <c r="G19" s="66">
        <f>SUM(G15:G18)</f>
        <v>15749.5</v>
      </c>
      <c r="H19" s="66">
        <f aca="true" t="shared" si="1" ref="H19:I19">SUM(H15:H18)</f>
        <v>15788.5</v>
      </c>
      <c r="I19" s="67">
        <f t="shared" si="1"/>
        <v>15788.5</v>
      </c>
      <c r="J19" s="63"/>
      <c r="K19" s="26"/>
      <c r="L19" s="27"/>
    </row>
    <row r="20" spans="2:12" ht="18.75">
      <c r="B20" s="139" t="s">
        <v>18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/>
    </row>
    <row r="21" spans="2:12" ht="93.75">
      <c r="B21" s="11" t="s">
        <v>19</v>
      </c>
      <c r="C21" s="83" t="s">
        <v>24</v>
      </c>
      <c r="D21" s="83" t="s">
        <v>6</v>
      </c>
      <c r="E21" s="83" t="s">
        <v>35</v>
      </c>
      <c r="F21" s="6"/>
      <c r="G21" s="6"/>
      <c r="H21" s="6"/>
      <c r="I21" s="6"/>
      <c r="J21" s="8">
        <v>200</v>
      </c>
      <c r="K21" s="8">
        <v>200</v>
      </c>
      <c r="L21" s="12">
        <v>200</v>
      </c>
    </row>
    <row r="22" spans="2:12" ht="37.5">
      <c r="B22" s="11" t="s">
        <v>20</v>
      </c>
      <c r="C22" s="83" t="s">
        <v>25</v>
      </c>
      <c r="D22" s="83" t="s">
        <v>6</v>
      </c>
      <c r="E22" s="83" t="s">
        <v>35</v>
      </c>
      <c r="F22" s="6"/>
      <c r="G22" s="6"/>
      <c r="H22" s="6"/>
      <c r="I22" s="6"/>
      <c r="J22" s="8">
        <v>19</v>
      </c>
      <c r="K22" s="8">
        <v>22</v>
      </c>
      <c r="L22" s="12">
        <v>22</v>
      </c>
    </row>
    <row r="23" spans="2:12" ht="56.25">
      <c r="B23" s="11" t="s">
        <v>21</v>
      </c>
      <c r="C23" s="83" t="s">
        <v>26</v>
      </c>
      <c r="D23" s="83" t="s">
        <v>6</v>
      </c>
      <c r="E23" s="83" t="s">
        <v>35</v>
      </c>
      <c r="F23" s="6"/>
      <c r="G23" s="6"/>
      <c r="H23" s="6"/>
      <c r="I23" s="28"/>
      <c r="J23" s="11">
        <v>1</v>
      </c>
      <c r="K23" s="8">
        <v>1</v>
      </c>
      <c r="L23" s="12">
        <v>1</v>
      </c>
    </row>
    <row r="24" spans="2:12" ht="93.75">
      <c r="B24" s="11" t="s">
        <v>22</v>
      </c>
      <c r="C24" s="83" t="s">
        <v>99</v>
      </c>
      <c r="D24" s="83" t="s">
        <v>6</v>
      </c>
      <c r="E24" s="83" t="s">
        <v>35</v>
      </c>
      <c r="F24" s="6"/>
      <c r="G24" s="6"/>
      <c r="H24" s="6"/>
      <c r="I24" s="28"/>
      <c r="J24" s="11">
        <v>58</v>
      </c>
      <c r="K24" s="8">
        <v>58</v>
      </c>
      <c r="L24" s="12">
        <v>58</v>
      </c>
    </row>
    <row r="25" spans="1:12" ht="56.25">
      <c r="A25" s="1" t="s">
        <v>143</v>
      </c>
      <c r="B25" s="25" t="s">
        <v>23</v>
      </c>
      <c r="C25" s="83" t="s">
        <v>117</v>
      </c>
      <c r="D25" s="83" t="s">
        <v>6</v>
      </c>
      <c r="E25" s="83" t="s">
        <v>39</v>
      </c>
      <c r="F25" s="64">
        <f>G25+H25+I25</f>
        <v>453.59999999999997</v>
      </c>
      <c r="G25" s="64">
        <v>151.2</v>
      </c>
      <c r="H25" s="64">
        <v>151.2</v>
      </c>
      <c r="I25" s="64">
        <v>151.2</v>
      </c>
      <c r="J25" s="8"/>
      <c r="K25" s="8"/>
      <c r="L25" s="12"/>
    </row>
    <row r="26" spans="1:12" ht="75">
      <c r="A26" s="1" t="s">
        <v>150</v>
      </c>
      <c r="B26" s="11" t="s">
        <v>27</v>
      </c>
      <c r="C26" s="83" t="s">
        <v>29</v>
      </c>
      <c r="D26" s="83" t="s">
        <v>6</v>
      </c>
      <c r="E26" s="83" t="s">
        <v>36</v>
      </c>
      <c r="F26" s="64">
        <f aca="true" t="shared" si="2" ref="F26:F27">G26+H26+I26</f>
        <v>43.2</v>
      </c>
      <c r="G26" s="64">
        <v>14.4</v>
      </c>
      <c r="H26" s="64">
        <v>14.4</v>
      </c>
      <c r="I26" s="64">
        <v>14.4</v>
      </c>
      <c r="J26" s="8"/>
      <c r="K26" s="8"/>
      <c r="L26" s="12"/>
    </row>
    <row r="27" spans="1:12" ht="113.25" thickBot="1">
      <c r="A27" s="1" t="s">
        <v>149</v>
      </c>
      <c r="B27" s="9" t="s">
        <v>28</v>
      </c>
      <c r="C27" s="88" t="s">
        <v>116</v>
      </c>
      <c r="D27" s="79" t="s">
        <v>6</v>
      </c>
      <c r="E27" s="79" t="s">
        <v>36</v>
      </c>
      <c r="F27" s="64">
        <f t="shared" si="2"/>
        <v>528.2</v>
      </c>
      <c r="G27" s="64">
        <f>261.6-256.6</f>
        <v>5</v>
      </c>
      <c r="H27" s="64">
        <v>261.6</v>
      </c>
      <c r="I27" s="64">
        <v>261.6</v>
      </c>
      <c r="J27" s="22"/>
      <c r="K27" s="22"/>
      <c r="L27" s="23"/>
    </row>
    <row r="28" spans="2:12" ht="69" customHeight="1" thickBot="1">
      <c r="B28" s="120" t="s">
        <v>32</v>
      </c>
      <c r="C28" s="121"/>
      <c r="D28" s="21"/>
      <c r="E28" s="62" t="s">
        <v>50</v>
      </c>
      <c r="F28" s="65">
        <f>SUM(F25:F27)</f>
        <v>1025</v>
      </c>
      <c r="G28" s="66">
        <f>G25+G26+G27</f>
        <v>170.6</v>
      </c>
      <c r="H28" s="66">
        <f aca="true" t="shared" si="3" ref="H28:I28">H25+H26+H27</f>
        <v>427.20000000000005</v>
      </c>
      <c r="I28" s="67">
        <f t="shared" si="3"/>
        <v>427.20000000000005</v>
      </c>
      <c r="J28" s="63"/>
      <c r="K28" s="26"/>
      <c r="L28" s="27"/>
    </row>
    <row r="29" spans="2:12" ht="26.25" customHeight="1">
      <c r="B29" s="165" t="s">
        <v>122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7"/>
    </row>
    <row r="30" spans="2:12" ht="37.5">
      <c r="B30" s="11" t="s">
        <v>30</v>
      </c>
      <c r="C30" s="83" t="s">
        <v>33</v>
      </c>
      <c r="D30" s="83" t="s">
        <v>6</v>
      </c>
      <c r="E30" s="83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2:12" ht="38.25" thickBot="1">
      <c r="B31" s="9" t="s">
        <v>31</v>
      </c>
      <c r="C31" s="79" t="s">
        <v>118</v>
      </c>
      <c r="D31" s="79" t="s">
        <v>6</v>
      </c>
      <c r="E31" s="79" t="s">
        <v>36</v>
      </c>
      <c r="F31" s="64">
        <f>G31+H31+I31</f>
        <v>4111.5</v>
      </c>
      <c r="G31" s="64">
        <v>1370.5</v>
      </c>
      <c r="H31" s="64">
        <v>1370.5</v>
      </c>
      <c r="I31" s="64">
        <v>1370.5</v>
      </c>
      <c r="J31" s="22"/>
      <c r="K31" s="22"/>
      <c r="L31" s="23"/>
    </row>
    <row r="32" spans="2:12" ht="70.5" customHeight="1" thickBot="1">
      <c r="B32" s="120" t="s">
        <v>34</v>
      </c>
      <c r="C32" s="121"/>
      <c r="D32" s="21"/>
      <c r="E32" s="21" t="s">
        <v>131</v>
      </c>
      <c r="F32" s="64">
        <f>G32+H32+I32</f>
        <v>4111.5</v>
      </c>
      <c r="G32" s="64">
        <f>G31</f>
        <v>1370.5</v>
      </c>
      <c r="H32" s="64">
        <f aca="true" t="shared" si="4" ref="H32:I32">H31</f>
        <v>1370.5</v>
      </c>
      <c r="I32" s="64">
        <f t="shared" si="4"/>
        <v>1370.5</v>
      </c>
      <c r="J32" s="26"/>
      <c r="K32" s="26"/>
      <c r="L32" s="27"/>
    </row>
    <row r="33" spans="2:12" ht="90" customHeight="1" thickBot="1">
      <c r="B33" s="120" t="s">
        <v>74</v>
      </c>
      <c r="C33" s="121"/>
      <c r="D33" s="21"/>
      <c r="E33" s="62" t="s">
        <v>130</v>
      </c>
      <c r="F33" s="65">
        <f>F19+F28+F32</f>
        <v>52463</v>
      </c>
      <c r="G33" s="66">
        <f>G19+G28+G32</f>
        <v>17290.6</v>
      </c>
      <c r="H33" s="66">
        <f aca="true" t="shared" si="5" ref="H33:I33">H19+H28+H32</f>
        <v>17586.2</v>
      </c>
      <c r="I33" s="67">
        <f t="shared" si="5"/>
        <v>17586.2</v>
      </c>
      <c r="J33" s="63"/>
      <c r="K33" s="26"/>
      <c r="L33" s="27"/>
    </row>
    <row r="34" spans="2:12" ht="30.75" customHeight="1">
      <c r="B34" s="165" t="s">
        <v>37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7"/>
    </row>
    <row r="35" spans="2:12" ht="30.75" customHeight="1">
      <c r="B35" s="117" t="s">
        <v>38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9"/>
    </row>
    <row r="36" spans="2:12" ht="30.75" customHeight="1">
      <c r="B36" s="117" t="s">
        <v>84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9"/>
    </row>
    <row r="37" spans="2:12" ht="37.5">
      <c r="B37" s="11" t="s">
        <v>40</v>
      </c>
      <c r="C37" s="53" t="s">
        <v>166</v>
      </c>
      <c r="D37" s="83" t="s">
        <v>35</v>
      </c>
      <c r="E37" s="83" t="s">
        <v>35</v>
      </c>
      <c r="F37" s="6"/>
      <c r="G37" s="6"/>
      <c r="H37" s="6"/>
      <c r="I37" s="6"/>
      <c r="J37" s="8">
        <v>1810</v>
      </c>
      <c r="K37" s="8">
        <v>1820</v>
      </c>
      <c r="L37" s="12">
        <v>1825</v>
      </c>
    </row>
    <row r="38" spans="2:12" ht="56.25">
      <c r="B38" s="11" t="s">
        <v>41</v>
      </c>
      <c r="C38" s="53" t="s">
        <v>162</v>
      </c>
      <c r="D38" s="83" t="s">
        <v>35</v>
      </c>
      <c r="E38" s="83" t="s">
        <v>35</v>
      </c>
      <c r="F38" s="6"/>
      <c r="G38" s="6"/>
      <c r="H38" s="6"/>
      <c r="I38" s="6"/>
      <c r="J38" s="8">
        <v>1410</v>
      </c>
      <c r="K38" s="8">
        <v>1416</v>
      </c>
      <c r="L38" s="12">
        <v>1420</v>
      </c>
    </row>
    <row r="39" spans="2:12" ht="37.5">
      <c r="B39" s="11" t="s">
        <v>42</v>
      </c>
      <c r="C39" s="53" t="s">
        <v>163</v>
      </c>
      <c r="D39" s="83" t="s">
        <v>35</v>
      </c>
      <c r="E39" s="83" t="s">
        <v>35</v>
      </c>
      <c r="F39" s="6"/>
      <c r="G39" s="6"/>
      <c r="H39" s="6"/>
      <c r="I39" s="6"/>
      <c r="J39" s="8">
        <v>8.5</v>
      </c>
      <c r="K39" s="8">
        <v>9</v>
      </c>
      <c r="L39" s="12">
        <v>9.5</v>
      </c>
    </row>
    <row r="40" spans="2:12" ht="112.5">
      <c r="B40" s="11" t="s">
        <v>43</v>
      </c>
      <c r="C40" s="53" t="s">
        <v>164</v>
      </c>
      <c r="D40" s="83" t="s">
        <v>35</v>
      </c>
      <c r="E40" s="83" t="s">
        <v>35</v>
      </c>
      <c r="F40" s="6"/>
      <c r="G40" s="6"/>
      <c r="H40" s="6"/>
      <c r="I40" s="6"/>
      <c r="J40" s="8">
        <v>100</v>
      </c>
      <c r="K40" s="8">
        <v>100</v>
      </c>
      <c r="L40" s="12">
        <v>100</v>
      </c>
    </row>
    <row r="41" spans="1:12" ht="37.5" customHeight="1">
      <c r="A41" s="1" t="s">
        <v>104</v>
      </c>
      <c r="B41" s="11" t="s">
        <v>44</v>
      </c>
      <c r="C41" s="83" t="s">
        <v>123</v>
      </c>
      <c r="D41" s="125" t="s">
        <v>48</v>
      </c>
      <c r="E41" s="83" t="s">
        <v>47</v>
      </c>
      <c r="F41" s="64">
        <f>G41+H41+I41</f>
        <v>183159.19</v>
      </c>
      <c r="G41" s="90">
        <f>61203.03+720.4+829.7</f>
        <v>62753.13</v>
      </c>
      <c r="H41" s="64">
        <v>59203.03</v>
      </c>
      <c r="I41" s="64">
        <v>61203.03</v>
      </c>
      <c r="J41" s="8"/>
      <c r="K41" s="8"/>
      <c r="L41" s="12"/>
    </row>
    <row r="42" spans="2:12" ht="37.5">
      <c r="B42" s="11" t="s">
        <v>45</v>
      </c>
      <c r="C42" s="83" t="s">
        <v>105</v>
      </c>
      <c r="D42" s="126"/>
      <c r="E42" s="83" t="s">
        <v>47</v>
      </c>
      <c r="F42" s="64">
        <f aca="true" t="shared" si="6" ref="F42:F43">G42+H42+I42</f>
        <v>496.04</v>
      </c>
      <c r="G42" s="90">
        <f>125.18+104.2+16.3</f>
        <v>245.68</v>
      </c>
      <c r="H42" s="64">
        <v>125.18</v>
      </c>
      <c r="I42" s="64">
        <v>125.18</v>
      </c>
      <c r="J42" s="8"/>
      <c r="K42" s="8"/>
      <c r="L42" s="12"/>
    </row>
    <row r="43" spans="2:12" ht="57" thickBot="1">
      <c r="B43" s="9" t="s">
        <v>46</v>
      </c>
      <c r="C43" s="89" t="s">
        <v>106</v>
      </c>
      <c r="D43" s="126"/>
      <c r="E43" s="79" t="s">
        <v>119</v>
      </c>
      <c r="F43" s="64">
        <f t="shared" si="6"/>
        <v>178015.4</v>
      </c>
      <c r="G43" s="64">
        <f>58154.2+3552.8</f>
        <v>61707</v>
      </c>
      <c r="H43" s="64">
        <v>58154.2</v>
      </c>
      <c r="I43" s="64">
        <v>58154.2</v>
      </c>
      <c r="J43" s="19"/>
      <c r="K43" s="19"/>
      <c r="L43" s="49"/>
    </row>
    <row r="44" spans="2:12" ht="38.25" thickBot="1">
      <c r="B44" s="120" t="s">
        <v>49</v>
      </c>
      <c r="C44" s="121"/>
      <c r="D44" s="16"/>
      <c r="E44" s="68" t="s">
        <v>50</v>
      </c>
      <c r="F44" s="65">
        <f>SUM(F41:F43)</f>
        <v>361670.63</v>
      </c>
      <c r="G44" s="66">
        <f>SUM(G41:G43)</f>
        <v>124705.81</v>
      </c>
      <c r="H44" s="66">
        <f>SUM(H41:H43)</f>
        <v>117482.41</v>
      </c>
      <c r="I44" s="67">
        <f>SUM(I41:I43)</f>
        <v>119482.41</v>
      </c>
      <c r="J44" s="69"/>
      <c r="K44" s="16"/>
      <c r="L44" s="17"/>
    </row>
    <row r="45" spans="2:12" ht="18.75">
      <c r="B45" s="155" t="s">
        <v>51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2:12" ht="18.75">
      <c r="B46" s="122" t="s">
        <v>129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4"/>
    </row>
    <row r="47" spans="2:12" ht="19.5" customHeight="1">
      <c r="B47" s="117" t="s">
        <v>107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9"/>
    </row>
    <row r="48" spans="2:12" ht="27" customHeight="1">
      <c r="B48" s="117"/>
      <c r="C48" s="118"/>
      <c r="D48" s="118"/>
      <c r="E48" s="118"/>
      <c r="F48" s="118"/>
      <c r="G48" s="118"/>
      <c r="H48" s="118"/>
      <c r="I48" s="118"/>
      <c r="J48" s="128"/>
      <c r="K48" s="118"/>
      <c r="L48" s="119"/>
    </row>
    <row r="49" spans="2:12" ht="56.25">
      <c r="B49" s="25" t="s">
        <v>52</v>
      </c>
      <c r="C49" s="83" t="s">
        <v>85</v>
      </c>
      <c r="D49" s="83" t="s">
        <v>35</v>
      </c>
      <c r="E49" s="83" t="s">
        <v>35</v>
      </c>
      <c r="F49" s="6"/>
      <c r="G49" s="10"/>
      <c r="H49" s="10"/>
      <c r="I49" s="18"/>
      <c r="J49" s="8">
        <v>95</v>
      </c>
      <c r="K49" s="8">
        <v>95</v>
      </c>
      <c r="L49" s="12">
        <v>95</v>
      </c>
    </row>
    <row r="50" spans="2:12" ht="75">
      <c r="B50" s="54" t="s">
        <v>76</v>
      </c>
      <c r="C50" s="83" t="s">
        <v>87</v>
      </c>
      <c r="D50" s="83" t="s">
        <v>35</v>
      </c>
      <c r="E50" s="83" t="s">
        <v>35</v>
      </c>
      <c r="F50" s="6"/>
      <c r="G50" s="10"/>
      <c r="H50" s="10"/>
      <c r="I50" s="18"/>
      <c r="J50" s="8">
        <v>82</v>
      </c>
      <c r="K50" s="8">
        <v>85</v>
      </c>
      <c r="L50" s="12">
        <v>90</v>
      </c>
    </row>
    <row r="51" spans="2:12" ht="56.25">
      <c r="B51" s="54" t="s">
        <v>77</v>
      </c>
      <c r="C51" s="83" t="s">
        <v>86</v>
      </c>
      <c r="D51" s="83" t="s">
        <v>35</v>
      </c>
      <c r="E51" s="83" t="s">
        <v>35</v>
      </c>
      <c r="F51" s="6"/>
      <c r="G51" s="10"/>
      <c r="H51" s="10"/>
      <c r="I51" s="18"/>
      <c r="J51" s="8">
        <v>1</v>
      </c>
      <c r="K51" s="8">
        <v>1</v>
      </c>
      <c r="L51" s="12">
        <v>1</v>
      </c>
    </row>
    <row r="52" spans="2:12" ht="75">
      <c r="B52" s="54" t="s">
        <v>78</v>
      </c>
      <c r="C52" s="83" t="s">
        <v>53</v>
      </c>
      <c r="D52" s="83" t="s">
        <v>35</v>
      </c>
      <c r="E52" s="83" t="s">
        <v>35</v>
      </c>
      <c r="F52" s="6"/>
      <c r="G52" s="10"/>
      <c r="H52" s="10"/>
      <c r="I52" s="18"/>
      <c r="J52" s="8">
        <v>22</v>
      </c>
      <c r="K52" s="8">
        <v>30</v>
      </c>
      <c r="L52" s="12">
        <v>30</v>
      </c>
    </row>
    <row r="53" spans="2:12" ht="37.5">
      <c r="B53" s="54" t="s">
        <v>79</v>
      </c>
      <c r="C53" s="83" t="s">
        <v>75</v>
      </c>
      <c r="D53" s="83" t="s">
        <v>35</v>
      </c>
      <c r="E53" s="83" t="s">
        <v>35</v>
      </c>
      <c r="F53" s="6"/>
      <c r="G53" s="10"/>
      <c r="H53" s="10"/>
      <c r="I53" s="18"/>
      <c r="J53" s="8">
        <v>68</v>
      </c>
      <c r="K53" s="8">
        <v>68</v>
      </c>
      <c r="L53" s="12">
        <v>68</v>
      </c>
    </row>
    <row r="54" spans="2:12" ht="56.25">
      <c r="B54" s="48" t="s">
        <v>80</v>
      </c>
      <c r="C54" s="55" t="s">
        <v>102</v>
      </c>
      <c r="D54" s="83" t="s">
        <v>35</v>
      </c>
      <c r="E54" s="83" t="s">
        <v>35</v>
      </c>
      <c r="F54" s="6"/>
      <c r="G54" s="10"/>
      <c r="H54" s="10"/>
      <c r="I54" s="18"/>
      <c r="J54" s="8">
        <v>88</v>
      </c>
      <c r="K54" s="8">
        <v>90</v>
      </c>
      <c r="L54" s="12">
        <v>90</v>
      </c>
    </row>
    <row r="55" spans="2:12" ht="37.5">
      <c r="B55" s="48" t="s">
        <v>97</v>
      </c>
      <c r="C55" s="56" t="s">
        <v>98</v>
      </c>
      <c r="D55" s="83" t="s">
        <v>35</v>
      </c>
      <c r="E55" s="83" t="s">
        <v>35</v>
      </c>
      <c r="F55" s="6"/>
      <c r="G55" s="10"/>
      <c r="H55" s="10"/>
      <c r="I55" s="18"/>
      <c r="J55" s="8">
        <v>9</v>
      </c>
      <c r="K55" s="8">
        <v>12</v>
      </c>
      <c r="L55" s="12">
        <v>12</v>
      </c>
    </row>
    <row r="56" spans="1:12" ht="37.5">
      <c r="A56" s="1" t="s">
        <v>143</v>
      </c>
      <c r="B56" s="57" t="s">
        <v>81</v>
      </c>
      <c r="C56" s="83" t="s">
        <v>123</v>
      </c>
      <c r="D56" s="127" t="s">
        <v>55</v>
      </c>
      <c r="E56" s="83" t="s">
        <v>39</v>
      </c>
      <c r="F56" s="64">
        <f>G56+H56+I56</f>
        <v>65624.15999999999</v>
      </c>
      <c r="G56" s="90">
        <f>21066.12+1722.8+1365</f>
        <v>24153.92</v>
      </c>
      <c r="H56" s="64">
        <v>20404.12</v>
      </c>
      <c r="I56" s="64">
        <v>21066.12</v>
      </c>
      <c r="J56" s="19"/>
      <c r="K56" s="19"/>
      <c r="L56" s="49"/>
    </row>
    <row r="57" spans="1:12" ht="37.5">
      <c r="A57" s="1" t="s">
        <v>143</v>
      </c>
      <c r="B57" s="57" t="s">
        <v>82</v>
      </c>
      <c r="C57" s="83" t="s">
        <v>105</v>
      </c>
      <c r="D57" s="127"/>
      <c r="E57" s="83" t="s">
        <v>39</v>
      </c>
      <c r="F57" s="64">
        <f aca="true" t="shared" si="7" ref="F57:F58">G57+H57+I57</f>
        <v>199.77</v>
      </c>
      <c r="G57" s="64">
        <f>62.59+12</f>
        <v>74.59</v>
      </c>
      <c r="H57" s="64">
        <v>62.59</v>
      </c>
      <c r="I57" s="64">
        <v>62.59</v>
      </c>
      <c r="J57" s="19"/>
      <c r="K57" s="19"/>
      <c r="L57" s="49"/>
    </row>
    <row r="58" spans="2:12" ht="96" customHeight="1" thickBot="1">
      <c r="B58" s="58" t="s">
        <v>154</v>
      </c>
      <c r="C58" s="88" t="s">
        <v>108</v>
      </c>
      <c r="D58" s="125"/>
      <c r="E58" s="79" t="s">
        <v>36</v>
      </c>
      <c r="F58" s="64">
        <f t="shared" si="7"/>
        <v>295960.2</v>
      </c>
      <c r="G58" s="64">
        <f>97180+4420.2</f>
        <v>101600.2</v>
      </c>
      <c r="H58" s="64">
        <v>97180</v>
      </c>
      <c r="I58" s="64">
        <v>97180</v>
      </c>
      <c r="J58" s="14"/>
      <c r="K58" s="14"/>
      <c r="L58" s="15"/>
    </row>
    <row r="59" spans="2:12" ht="38.25" thickBot="1">
      <c r="B59" s="120" t="s">
        <v>54</v>
      </c>
      <c r="C59" s="121"/>
      <c r="D59" s="29"/>
      <c r="E59" s="68" t="s">
        <v>50</v>
      </c>
      <c r="F59" s="65">
        <f>SUM(F56:F58)</f>
        <v>361784.13</v>
      </c>
      <c r="G59" s="66">
        <f aca="true" t="shared" si="8" ref="G59:I59">SUM(G56:G58)</f>
        <v>125828.70999999999</v>
      </c>
      <c r="H59" s="66">
        <f t="shared" si="8"/>
        <v>117646.70999999999</v>
      </c>
      <c r="I59" s="67">
        <f t="shared" si="8"/>
        <v>118308.70999999999</v>
      </c>
      <c r="J59" s="69"/>
      <c r="K59" s="16"/>
      <c r="L59" s="17"/>
    </row>
    <row r="60" spans="2:12" ht="18.75">
      <c r="B60" s="139" t="s">
        <v>95</v>
      </c>
      <c r="C60" s="140"/>
      <c r="D60" s="140"/>
      <c r="E60" s="140"/>
      <c r="F60" s="140"/>
      <c r="G60" s="140"/>
      <c r="H60" s="140"/>
      <c r="I60" s="140"/>
      <c r="J60" s="145"/>
      <c r="K60" s="140"/>
      <c r="L60" s="141"/>
    </row>
    <row r="61" spans="2:12" ht="37.5">
      <c r="B61" s="59" t="s">
        <v>121</v>
      </c>
      <c r="C61" s="53" t="s">
        <v>168</v>
      </c>
      <c r="D61" s="19"/>
      <c r="E61" s="8" t="s">
        <v>35</v>
      </c>
      <c r="F61" s="6"/>
      <c r="G61" s="10"/>
      <c r="H61" s="10"/>
      <c r="I61" s="18"/>
      <c r="J61" s="8">
        <v>135</v>
      </c>
      <c r="K61" s="8">
        <v>137</v>
      </c>
      <c r="L61" s="12">
        <v>137</v>
      </c>
    </row>
    <row r="62" spans="2:12" ht="37.5">
      <c r="B62" s="11" t="s">
        <v>155</v>
      </c>
      <c r="C62" s="83" t="s">
        <v>109</v>
      </c>
      <c r="D62" s="127" t="s">
        <v>57</v>
      </c>
      <c r="E62" s="127" t="s">
        <v>36</v>
      </c>
      <c r="F62" s="64">
        <f>G62+H62+I62</f>
        <v>5220</v>
      </c>
      <c r="G62" s="64">
        <v>1740</v>
      </c>
      <c r="H62" s="64">
        <v>1740</v>
      </c>
      <c r="I62" s="64">
        <v>1740</v>
      </c>
      <c r="J62" s="19"/>
      <c r="K62" s="19"/>
      <c r="L62" s="49"/>
    </row>
    <row r="63" spans="2:12" ht="90.75" customHeight="1" thickBot="1">
      <c r="B63" s="146" t="s">
        <v>56</v>
      </c>
      <c r="C63" s="128"/>
      <c r="D63" s="125"/>
      <c r="E63" s="125"/>
      <c r="F63" s="64">
        <f>SUM(F62)</f>
        <v>5220</v>
      </c>
      <c r="G63" s="64">
        <f>SUM(G62)</f>
        <v>1740</v>
      </c>
      <c r="H63" s="64">
        <f aca="true" t="shared" si="9" ref="H63:I63">H62</f>
        <v>1740</v>
      </c>
      <c r="I63" s="64">
        <f t="shared" si="9"/>
        <v>1740</v>
      </c>
      <c r="J63" s="14"/>
      <c r="K63" s="14"/>
      <c r="L63" s="15"/>
    </row>
    <row r="64" spans="2:12" ht="62.25" customHeight="1" thickBot="1">
      <c r="B64" s="120" t="s">
        <v>120</v>
      </c>
      <c r="C64" s="121"/>
      <c r="D64" s="16"/>
      <c r="E64" s="68" t="s">
        <v>50</v>
      </c>
      <c r="F64" s="65">
        <f>F59+F63</f>
        <v>367004.13</v>
      </c>
      <c r="G64" s="91">
        <f>G59+G63</f>
        <v>127568.70999999999</v>
      </c>
      <c r="H64" s="66">
        <f aca="true" t="shared" si="10" ref="H64:I64">H59+H63</f>
        <v>119386.70999999999</v>
      </c>
      <c r="I64" s="67">
        <f t="shared" si="10"/>
        <v>120048.70999999999</v>
      </c>
      <c r="J64" s="69"/>
      <c r="K64" s="16"/>
      <c r="L64" s="17"/>
    </row>
    <row r="65" spans="2:12" ht="18.75">
      <c r="B65" s="139" t="s">
        <v>58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1"/>
    </row>
    <row r="66" spans="2:12" ht="18.75">
      <c r="B66" s="142" t="s">
        <v>88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4"/>
    </row>
    <row r="67" spans="2:12" ht="18.75">
      <c r="B67" s="117" t="s">
        <v>110</v>
      </c>
      <c r="C67" s="118"/>
      <c r="D67" s="118"/>
      <c r="E67" s="118"/>
      <c r="F67" s="118"/>
      <c r="G67" s="118"/>
      <c r="H67" s="118"/>
      <c r="I67" s="118"/>
      <c r="J67" s="128"/>
      <c r="K67" s="118"/>
      <c r="L67" s="119"/>
    </row>
    <row r="68" spans="2:12" ht="56.25">
      <c r="B68" s="11" t="s">
        <v>59</v>
      </c>
      <c r="C68" s="83" t="s">
        <v>60</v>
      </c>
      <c r="D68" s="83" t="s">
        <v>35</v>
      </c>
      <c r="E68" s="83" t="s">
        <v>35</v>
      </c>
      <c r="F68" s="6"/>
      <c r="G68" s="10"/>
      <c r="H68" s="10"/>
      <c r="I68" s="18"/>
      <c r="J68" s="8">
        <v>78</v>
      </c>
      <c r="K68" s="8">
        <v>80</v>
      </c>
      <c r="L68" s="12">
        <v>80</v>
      </c>
    </row>
    <row r="69" spans="1:12" ht="37.5" customHeight="1">
      <c r="A69" s="1" t="s">
        <v>104</v>
      </c>
      <c r="B69" s="11" t="s">
        <v>61</v>
      </c>
      <c r="C69" s="83" t="s">
        <v>123</v>
      </c>
      <c r="D69" s="137" t="s">
        <v>64</v>
      </c>
      <c r="E69" s="83" t="s">
        <v>39</v>
      </c>
      <c r="F69" s="64">
        <f>G69+H69+I69</f>
        <v>26106.57</v>
      </c>
      <c r="G69" s="90">
        <f>8645.59+27+142.8</f>
        <v>8815.39</v>
      </c>
      <c r="H69" s="64">
        <v>8645.59</v>
      </c>
      <c r="I69" s="64">
        <v>8645.59</v>
      </c>
      <c r="J69" s="19"/>
      <c r="K69" s="19"/>
      <c r="L69" s="49"/>
    </row>
    <row r="70" spans="2:12" ht="38.25" thickBot="1">
      <c r="B70" s="9" t="s">
        <v>62</v>
      </c>
      <c r="C70" s="79" t="s">
        <v>105</v>
      </c>
      <c r="D70" s="138"/>
      <c r="E70" s="79" t="s">
        <v>39</v>
      </c>
      <c r="F70" s="64">
        <f aca="true" t="shared" si="11" ref="F70">G70+H70+I70</f>
        <v>8.6</v>
      </c>
      <c r="G70" s="90">
        <v>8.6</v>
      </c>
      <c r="H70" s="64">
        <v>0</v>
      </c>
      <c r="I70" s="64">
        <v>0</v>
      </c>
      <c r="J70" s="19"/>
      <c r="K70" s="19"/>
      <c r="L70" s="49"/>
    </row>
    <row r="71" spans="2:12" ht="51" customHeight="1" thickBot="1">
      <c r="B71" s="120" t="s">
        <v>63</v>
      </c>
      <c r="C71" s="121"/>
      <c r="D71" s="30"/>
      <c r="E71" s="62" t="s">
        <v>39</v>
      </c>
      <c r="F71" s="65">
        <f>SUM(F69:F70)</f>
        <v>26115.17</v>
      </c>
      <c r="G71" s="91">
        <f>SUM(G69:G70)</f>
        <v>8823.99</v>
      </c>
      <c r="H71" s="66">
        <f>SUM(H69:H70)</f>
        <v>8645.59</v>
      </c>
      <c r="I71" s="67">
        <f>SUM(I69:I70)</f>
        <v>8645.59</v>
      </c>
      <c r="J71" s="69"/>
      <c r="K71" s="16"/>
      <c r="L71" s="17"/>
    </row>
    <row r="72" spans="2:12" ht="19.5" customHeight="1">
      <c r="B72" s="155" t="s">
        <v>65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7"/>
    </row>
    <row r="73" spans="2:12" s="2" customFormat="1" ht="38.25" customHeight="1">
      <c r="B73" s="158" t="s">
        <v>89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60"/>
    </row>
    <row r="74" spans="2:12" s="2" customFormat="1" ht="19.5" thickBot="1">
      <c r="B74" s="161" t="s">
        <v>66</v>
      </c>
      <c r="C74" s="162"/>
      <c r="D74" s="162"/>
      <c r="E74" s="162"/>
      <c r="F74" s="162"/>
      <c r="G74" s="162"/>
      <c r="H74" s="162"/>
      <c r="I74" s="162"/>
      <c r="J74" s="163"/>
      <c r="K74" s="162"/>
      <c r="L74" s="164"/>
    </row>
    <row r="75" spans="2:12" s="2" customFormat="1" ht="37.5">
      <c r="B75" s="11" t="s">
        <v>67</v>
      </c>
      <c r="C75" s="83" t="s">
        <v>96</v>
      </c>
      <c r="D75" s="83" t="s">
        <v>35</v>
      </c>
      <c r="E75" s="83" t="s">
        <v>35</v>
      </c>
      <c r="F75" s="6"/>
      <c r="G75" s="10"/>
      <c r="H75" s="10"/>
      <c r="I75" s="18"/>
      <c r="J75" s="84">
        <v>550</v>
      </c>
      <c r="K75" s="8">
        <v>600</v>
      </c>
      <c r="L75" s="12">
        <v>600</v>
      </c>
    </row>
    <row r="76" spans="2:12" s="2" customFormat="1" ht="37.5">
      <c r="B76" s="83" t="s">
        <v>68</v>
      </c>
      <c r="C76" s="83" t="s">
        <v>160</v>
      </c>
      <c r="D76" s="83" t="s">
        <v>35</v>
      </c>
      <c r="E76" s="83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12" s="2" customFormat="1" ht="37.5">
      <c r="A77" s="2" t="s">
        <v>104</v>
      </c>
      <c r="B77" s="13" t="s">
        <v>134</v>
      </c>
      <c r="C77" s="79" t="s">
        <v>128</v>
      </c>
      <c r="D77" s="125" t="s">
        <v>69</v>
      </c>
      <c r="E77" s="79" t="s">
        <v>39</v>
      </c>
      <c r="F77" s="64">
        <f>G77+H77+I77</f>
        <v>2159.6</v>
      </c>
      <c r="G77" s="64">
        <f>720-0.4</f>
        <v>719.6</v>
      </c>
      <c r="H77" s="64">
        <v>720</v>
      </c>
      <c r="I77" s="64">
        <v>720</v>
      </c>
      <c r="J77" s="14"/>
      <c r="K77" s="14"/>
      <c r="L77" s="15"/>
    </row>
    <row r="78" spans="2:12" s="2" customFormat="1" ht="200.25" customHeight="1" thickBot="1">
      <c r="B78" s="79" t="s">
        <v>135</v>
      </c>
      <c r="C78" s="79" t="s">
        <v>133</v>
      </c>
      <c r="D78" s="126"/>
      <c r="E78" s="79" t="s">
        <v>36</v>
      </c>
      <c r="F78" s="64">
        <f>G78+H78+I78</f>
        <v>1134.1</v>
      </c>
      <c r="G78" s="64">
        <v>1134.1</v>
      </c>
      <c r="H78" s="64">
        <v>0</v>
      </c>
      <c r="I78" s="64">
        <v>0</v>
      </c>
      <c r="J78" s="14"/>
      <c r="K78" s="14"/>
      <c r="L78" s="14"/>
    </row>
    <row r="79" spans="2:12" s="2" customFormat="1" ht="83.25" customHeight="1" thickBot="1">
      <c r="B79" s="120" t="s">
        <v>70</v>
      </c>
      <c r="C79" s="121"/>
      <c r="D79" s="16"/>
      <c r="E79" s="70"/>
      <c r="F79" s="65">
        <f>G79+H79+I79</f>
        <v>3293.7</v>
      </c>
      <c r="G79" s="66">
        <f>SUM(G77:G78)</f>
        <v>1853.6999999999998</v>
      </c>
      <c r="H79" s="66">
        <f aca="true" t="shared" si="12" ref="H79:I79">H77</f>
        <v>720</v>
      </c>
      <c r="I79" s="67">
        <f t="shared" si="12"/>
        <v>720</v>
      </c>
      <c r="J79" s="69"/>
      <c r="K79" s="16"/>
      <c r="L79" s="17"/>
    </row>
    <row r="80" spans="2:20" s="2" customFormat="1" ht="46.5" customHeight="1" thickBot="1">
      <c r="B80" s="129" t="s">
        <v>140</v>
      </c>
      <c r="C80" s="130"/>
      <c r="D80" s="130"/>
      <c r="E80" s="130"/>
      <c r="F80" s="130"/>
      <c r="G80" s="131"/>
      <c r="H80" s="131"/>
      <c r="I80" s="131"/>
      <c r="J80" s="130"/>
      <c r="K80" s="130"/>
      <c r="L80" s="132"/>
      <c r="M80" s="35"/>
      <c r="N80" s="35"/>
      <c r="O80" s="36"/>
      <c r="P80" s="37"/>
      <c r="Q80" s="35"/>
      <c r="R80" s="35"/>
      <c r="S80" s="35"/>
      <c r="T80" s="36"/>
    </row>
    <row r="81" spans="2:20" s="2" customFormat="1" ht="112.5" customHeight="1">
      <c r="B81" s="41" t="s">
        <v>136</v>
      </c>
      <c r="C81" s="80" t="s">
        <v>137</v>
      </c>
      <c r="D81" s="126" t="s">
        <v>57</v>
      </c>
      <c r="E81" s="42" t="s">
        <v>36</v>
      </c>
      <c r="F81" s="64">
        <f>G81+H81+I81</f>
        <v>29.6</v>
      </c>
      <c r="G81" s="64">
        <v>29.6</v>
      </c>
      <c r="H81" s="64">
        <v>0</v>
      </c>
      <c r="I81" s="64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2:20" s="2" customFormat="1" ht="46.5" customHeight="1">
      <c r="B82" s="25" t="s">
        <v>138</v>
      </c>
      <c r="C82" s="80" t="s">
        <v>139</v>
      </c>
      <c r="D82" s="148"/>
      <c r="E82" s="7" t="s">
        <v>39</v>
      </c>
      <c r="F82" s="64">
        <f aca="true" t="shared" si="13" ref="F82:F83">G82+H82+I82</f>
        <v>0.4</v>
      </c>
      <c r="G82" s="64">
        <v>0.4</v>
      </c>
      <c r="H82" s="64">
        <v>0</v>
      </c>
      <c r="I82" s="64">
        <v>0</v>
      </c>
      <c r="J82" s="7"/>
      <c r="K82" s="7"/>
      <c r="L82" s="45"/>
      <c r="M82" s="147"/>
      <c r="N82" s="35"/>
      <c r="O82" s="39"/>
      <c r="P82" s="39"/>
      <c r="Q82" s="35"/>
      <c r="R82" s="147"/>
      <c r="S82" s="35"/>
      <c r="T82" s="39"/>
    </row>
    <row r="83" spans="2:20" s="2" customFormat="1" ht="46.5" customHeight="1" thickBot="1">
      <c r="B83" s="133" t="s">
        <v>141</v>
      </c>
      <c r="C83" s="134"/>
      <c r="D83" s="79"/>
      <c r="E83" s="7"/>
      <c r="F83" s="64">
        <f t="shared" si="13"/>
        <v>30</v>
      </c>
      <c r="G83" s="64">
        <f>SUM(G81:G82)</f>
        <v>30</v>
      </c>
      <c r="H83" s="64">
        <f aca="true" t="shared" si="14" ref="H83:I83">SUM(H81:H82)</f>
        <v>0</v>
      </c>
      <c r="I83" s="64">
        <f t="shared" si="14"/>
        <v>0</v>
      </c>
      <c r="J83" s="7"/>
      <c r="K83" s="24"/>
      <c r="L83" s="45"/>
      <c r="M83" s="147"/>
      <c r="N83" s="35"/>
      <c r="O83" s="39"/>
      <c r="P83" s="40"/>
      <c r="Q83" s="35"/>
      <c r="R83" s="147"/>
      <c r="S83" s="35"/>
      <c r="T83" s="39"/>
    </row>
    <row r="84" spans="2:20" s="2" customFormat="1" ht="46.5" customHeight="1" thickBot="1">
      <c r="B84" s="135" t="s">
        <v>132</v>
      </c>
      <c r="C84" s="136"/>
      <c r="D84" s="86"/>
      <c r="E84" s="71" t="s">
        <v>142</v>
      </c>
      <c r="F84" s="65">
        <f>F79+F83</f>
        <v>3323.7</v>
      </c>
      <c r="G84" s="66">
        <f>G79+G83</f>
        <v>1883.6999999999998</v>
      </c>
      <c r="H84" s="66">
        <f aca="true" t="shared" si="15" ref="H84:I84">H79+H83</f>
        <v>720</v>
      </c>
      <c r="I84" s="67">
        <f t="shared" si="15"/>
        <v>720</v>
      </c>
      <c r="J84" s="72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2:12" ht="15.75" customHeight="1">
      <c r="B85" s="151" t="s">
        <v>165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3"/>
    </row>
    <row r="86" spans="2:12" ht="15.75" customHeight="1">
      <c r="B86" s="103" t="s">
        <v>167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6"/>
    </row>
    <row r="87" spans="2:12" ht="75">
      <c r="B87" s="81" t="s">
        <v>156</v>
      </c>
      <c r="C87" s="83" t="s">
        <v>92</v>
      </c>
      <c r="D87" s="31" t="s">
        <v>91</v>
      </c>
      <c r="E87" s="31" t="s">
        <v>91</v>
      </c>
      <c r="F87" s="82"/>
      <c r="G87" s="82"/>
      <c r="H87" s="82"/>
      <c r="I87" s="82"/>
      <c r="J87" s="8">
        <v>86</v>
      </c>
      <c r="K87" s="8">
        <v>86</v>
      </c>
      <c r="L87" s="12">
        <v>86</v>
      </c>
    </row>
    <row r="88" spans="2:12" ht="48" customHeight="1">
      <c r="B88" s="81" t="s">
        <v>157</v>
      </c>
      <c r="C88" s="83" t="s">
        <v>93</v>
      </c>
      <c r="D88" s="31" t="s">
        <v>91</v>
      </c>
      <c r="E88" s="31" t="s">
        <v>91</v>
      </c>
      <c r="F88" s="82"/>
      <c r="G88" s="82"/>
      <c r="H88" s="82"/>
      <c r="I88" s="82"/>
      <c r="J88" s="8">
        <v>93</v>
      </c>
      <c r="K88" s="8">
        <v>93</v>
      </c>
      <c r="L88" s="12">
        <v>93</v>
      </c>
    </row>
    <row r="89" spans="2:12" ht="93.75">
      <c r="B89" s="81" t="s">
        <v>158</v>
      </c>
      <c r="C89" s="83" t="s">
        <v>94</v>
      </c>
      <c r="D89" s="31" t="s">
        <v>91</v>
      </c>
      <c r="E89" s="31" t="s">
        <v>91</v>
      </c>
      <c r="F89" s="82"/>
      <c r="G89" s="82"/>
      <c r="H89" s="82"/>
      <c r="I89" s="82"/>
      <c r="J89" s="8">
        <v>100</v>
      </c>
      <c r="K89" s="8">
        <v>100</v>
      </c>
      <c r="L89" s="12">
        <v>100</v>
      </c>
    </row>
    <row r="90" spans="1:12" ht="87.75" customHeight="1" thickBot="1">
      <c r="A90" s="1" t="s">
        <v>143</v>
      </c>
      <c r="B90" s="50" t="s">
        <v>159</v>
      </c>
      <c r="C90" s="78" t="s">
        <v>111</v>
      </c>
      <c r="D90" s="32" t="s">
        <v>71</v>
      </c>
      <c r="E90" s="79" t="s">
        <v>39</v>
      </c>
      <c r="F90" s="93">
        <f>G90+H90+I90</f>
        <v>10600.439999999999</v>
      </c>
      <c r="G90" s="90">
        <f>3681.24-119.8-323.4</f>
        <v>3238.0399999999995</v>
      </c>
      <c r="H90" s="64">
        <v>3681.2</v>
      </c>
      <c r="I90" s="64">
        <v>3681.2</v>
      </c>
      <c r="J90" s="14"/>
      <c r="K90" s="14"/>
      <c r="L90" s="15"/>
    </row>
    <row r="91" spans="2:12" ht="48" customHeight="1" thickBot="1">
      <c r="B91" s="120" t="s">
        <v>72</v>
      </c>
      <c r="C91" s="121"/>
      <c r="D91" s="33"/>
      <c r="E91" s="62" t="s">
        <v>39</v>
      </c>
      <c r="F91" s="94">
        <f>G91+H91+I91</f>
        <v>10600.439999999999</v>
      </c>
      <c r="G91" s="92">
        <f>G90</f>
        <v>3238.0399999999995</v>
      </c>
      <c r="H91" s="75">
        <f>H90</f>
        <v>3681.2</v>
      </c>
      <c r="I91" s="76">
        <f aca="true" t="shared" si="16" ref="I91">I90</f>
        <v>3681.2</v>
      </c>
      <c r="J91" s="69"/>
      <c r="K91" s="16"/>
      <c r="L91" s="17"/>
    </row>
    <row r="92" spans="2:12" ht="54.75" customHeight="1" thickBot="1">
      <c r="B92" s="149" t="s">
        <v>127</v>
      </c>
      <c r="C92" s="150"/>
      <c r="D92" s="34"/>
      <c r="E92" s="73"/>
      <c r="F92" s="95">
        <f>F33+F44+F64+F71+F84+F91</f>
        <v>821177.07</v>
      </c>
      <c r="G92" s="96">
        <v>283510.8</v>
      </c>
      <c r="H92" s="96">
        <f aca="true" t="shared" si="17" ref="H92:I92">H33+H44+H64+H71+H84+H91</f>
        <v>267502.11000000004</v>
      </c>
      <c r="I92" s="97">
        <f t="shared" si="17"/>
        <v>270164.11000000004</v>
      </c>
      <c r="J92" s="74"/>
      <c r="K92" s="34"/>
      <c r="L92" s="60"/>
    </row>
    <row r="93" spans="2:12" ht="18.75">
      <c r="B93" s="4"/>
      <c r="C93" s="4"/>
      <c r="D93" s="4"/>
      <c r="E93" s="4"/>
      <c r="F93" s="77"/>
      <c r="G93" s="98"/>
      <c r="H93" s="98"/>
      <c r="I93" s="98"/>
      <c r="J93" s="4"/>
      <c r="K93" s="4"/>
      <c r="L93" s="4"/>
    </row>
    <row r="94" spans="2:12" ht="18.75">
      <c r="B94" s="4"/>
      <c r="C94" s="4"/>
      <c r="D94" s="4"/>
      <c r="E94" s="4"/>
      <c r="F94" s="77"/>
      <c r="G94" s="77"/>
      <c r="H94" s="77"/>
      <c r="I94" s="77"/>
      <c r="J94" s="4"/>
      <c r="K94" s="4"/>
      <c r="L94" s="4"/>
    </row>
    <row r="95" spans="2:12" ht="18.75">
      <c r="B95" s="4"/>
      <c r="C95" s="4"/>
      <c r="D95" s="4"/>
      <c r="E95" s="4"/>
      <c r="F95" s="77"/>
      <c r="G95" s="77"/>
      <c r="H95" s="77"/>
      <c r="I95" s="77"/>
      <c r="J95" s="4"/>
      <c r="K95" s="4"/>
      <c r="L95" s="4"/>
    </row>
    <row r="96" spans="2:12" ht="18.75">
      <c r="B96" s="4"/>
      <c r="C96" s="4"/>
      <c r="D96" s="4" t="s">
        <v>100</v>
      </c>
      <c r="E96" s="4"/>
      <c r="F96" s="61">
        <f>F25+F41+F42+F56+F57+F69+F70+F77+F90+F82</f>
        <v>288808.36999999994</v>
      </c>
      <c r="G96" s="61">
        <f>G25+G41+G42+G56+G57+G69+G70+G77+G90+G82</f>
        <v>100160.54999999999</v>
      </c>
      <c r="H96" s="61">
        <f aca="true" t="shared" si="18" ref="H96:I96">H25+H41+H42+H56+H57+H69+H70+H77+H90+H82</f>
        <v>92992.90999999999</v>
      </c>
      <c r="I96" s="61">
        <f t="shared" si="18"/>
        <v>95654.90999999999</v>
      </c>
      <c r="J96" s="4"/>
      <c r="K96" s="4"/>
      <c r="L96" s="4"/>
    </row>
    <row r="97" spans="2:12" ht="18.75">
      <c r="B97" s="4"/>
      <c r="C97" s="4"/>
      <c r="D97" s="4"/>
      <c r="E97" s="4"/>
      <c r="F97" s="61"/>
      <c r="G97" s="61"/>
      <c r="H97" s="61"/>
      <c r="I97" s="61"/>
      <c r="J97" s="4"/>
      <c r="K97" s="4"/>
      <c r="L97" s="4"/>
    </row>
    <row r="98" spans="2:12" ht="18.75">
      <c r="B98" s="4"/>
      <c r="C98" s="4"/>
      <c r="D98" s="4" t="s">
        <v>101</v>
      </c>
      <c r="E98" s="4"/>
      <c r="F98" s="61">
        <f>F15+F16+F17+F18+F26+F27+F31+F43+F58+F62+F78+F81</f>
        <v>532368.7</v>
      </c>
      <c r="G98" s="61">
        <f>G15+G16+G17+G18+G26+G27+G31+G43+G58+G62+G78+G81</f>
        <v>183350.3</v>
      </c>
      <c r="H98" s="61">
        <f aca="true" t="shared" si="19" ref="H98:I98">H15+H16+H17+H18+H26+H27+H31+H43+H58+H62+H78+H81</f>
        <v>174509.2</v>
      </c>
      <c r="I98" s="61">
        <f t="shared" si="19"/>
        <v>174509.2</v>
      </c>
      <c r="J98" s="4"/>
      <c r="K98" s="4"/>
      <c r="L98" s="4"/>
    </row>
  </sheetData>
  <mergeCells count="51"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  <mergeCell ref="M82:M83"/>
    <mergeCell ref="R82:R83"/>
    <mergeCell ref="D81:D82"/>
    <mergeCell ref="B92:C92"/>
    <mergeCell ref="B79:C79"/>
    <mergeCell ref="B85:L85"/>
    <mergeCell ref="B86:L86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B35:L35"/>
    <mergeCell ref="B33:C33"/>
    <mergeCell ref="B36:L36"/>
    <mergeCell ref="B46:L46"/>
    <mergeCell ref="D41:D43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" right="0.1968503937007874" top="0.2" bottom="0.1968503937007874" header="0" footer="0"/>
  <pageSetup fitToHeight="0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2017-08-07T12:06:13Z</dcterms:modified>
  <cp:category/>
  <cp:version/>
  <cp:contentType/>
  <cp:contentStatus/>
</cp:coreProperties>
</file>