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'Лист1'!$B$2:$L$105</definedName>
  </definedNames>
  <calcPr calcId="144525"/>
</workbook>
</file>

<file path=xl/sharedStrings.xml><?xml version="1.0" encoding="utf-8"?>
<sst xmlns="http://schemas.openxmlformats.org/spreadsheetml/2006/main" count="384" uniqueCount="171">
  <si>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</si>
  <si>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</si>
  <si>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</si>
  <si>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</si>
  <si>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</si>
  <si>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</si>
  <si>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</si>
  <si>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</si>
  <si>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</si>
  <si>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</si>
  <si>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</si>
  <si>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</si>
  <si>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</si>
  <si>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</si>
  <si>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</si>
  <si>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</si>
  <si>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</si>
  <si>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</si>
  <si>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</si>
  <si>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</si>
  <si>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</si>
  <si>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</si>
  <si>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</si>
  <si>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</si>
  <si>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</si>
  <si>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</si>
  <si>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</si>
  <si>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</si>
  <si>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</si>
  <si>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</si>
  <si>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</si>
  <si>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</si>
  <si>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</si>
  <si>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</si>
  <si>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</si>
  <si>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</si>
  <si>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</si>
  <si>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</si>
  <si>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</si>
  <si>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</si>
  <si>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</si>
  <si>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</si>
  <si>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</si>
  <si>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</si>
  <si>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</si>
  <si>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</si>
  <si>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</si>
  <si>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</si>
  <si>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</si>
  <si>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</si>
  <si>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</si>
  <si>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</si>
  <si>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</si>
  <si>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</si>
  <si>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</si>
  <si>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</si>
  <si>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</si>
  <si>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</si>
  <si>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</si>
  <si>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</si>
  <si>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</si>
  <si>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</si>
  <si>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</si>
  <si>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</si>
  <si>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</si>
  <si>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</si>
  <si>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</si>
  <si>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</si>
  <si>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</si>
  <si>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</si>
  <si>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</si>
  <si>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</si>
  <si>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</si>
  <si>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</si>
  <si>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</si>
  <si>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</si>
  <si>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</si>
  <si>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</si>
  <si>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</si>
  <si>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</si>
  <si>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</si>
  <si>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</si>
  <si>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</si>
  <si>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</si>
  <si>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</si>
  <si>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</si>
  <si>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</si>
  <si>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</si>
  <si>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</si>
  <si>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</si>
  <si>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</si>
  <si>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</si>
  <si>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</si>
  <si>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</si>
  <si>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</si>
  <si>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</si>
  <si>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</si>
  <si>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</si>
  <si>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</si>
  <si>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</si>
  <si>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</si>
  <si>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</si>
  <si>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</si>
  <si>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</si>
  <si>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</si>
  <si>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</si>
  <si>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</si>
  <si>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</si>
  <si>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</si>
  <si>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</si>
  <si>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</si>
  <si>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</si>
  <si>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</si>
  <si>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</si>
  <si>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</si>
  <si>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</si>
  <si>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</si>
  <si>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</si>
  <si>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</si>
  <si>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</si>
  <si>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</si>
  <si>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</si>
  <si>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</si>
  <si>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</si>
  <si>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</si>
  <si>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</si>
  <si>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</si>
  <si>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</si>
  <si>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</si>
  <si>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</si>
  <si>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</si>
  <si>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</si>
  <si>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</si>
  <si>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</si>
  <si>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</si>
  <si>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</si>
  <si>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</si>
  <si>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</si>
  <si>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</si>
  <si>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</si>
  <si>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</si>
  <si>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</si>
  <si>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</si>
  <si>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</si>
  <si>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</si>
  <si>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</si>
  <si>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</si>
  <si>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</si>
  <si>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</si>
  <si>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</si>
  <si>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</si>
  <si>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</si>
  <si>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</si>
  <si>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</si>
  <si>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</si>
  <si>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</si>
  <si>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</si>
  <si>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</si>
  <si>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</si>
  <si>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 xml:space="preserve"> Численность  детей в возрасте от 7 до 18 лет, охваченных организованными формами отдыха 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</si>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</sst>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3" fillId="0" borderId="3" xfId="0" applyNumberFormat="1" applyFont="1" applyFill="1" applyBorder="1"/>
    <xf numFmtId="4" fontId="4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4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2" fontId="3" fillId="0" borderId="0" xfId="0" applyNumberFormat="1" applyFont="1" applyFill="1"/>
    <xf numFmtId="2" fontId="3" fillId="0" borderId="11" xfId="0" applyNumberFormat="1" applyFont="1" applyFill="1" applyBorder="1"/>
    <xf numFmtId="0" fontId="3" fillId="0" borderId="3" xfId="0" applyFont="1" applyFill="1" applyBorder="1"/>
    <xf numFmtId="4" fontId="4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1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/>
    <xf numFmtId="0" fontId="3" fillId="0" borderId="1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7" xfId="0" applyFont="1" applyFill="1" applyBorder="1"/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5"/>
  <sheetViews>
    <sheetView tabSelected="1" zoomScale="57" zoomScaleNormal="57" workbookViewId="0" topLeftCell="A88">
      <selection activeCell="F99" sqref="F99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2" customWidth="1"/>
    <col min="5" max="5" width="28.8515625" style="2" customWidth="1"/>
    <col min="6" max="6" width="23.00390625" style="2" customWidth="1"/>
    <col min="7" max="7" width="25.28125" style="2" customWidth="1"/>
    <col min="8" max="8" width="21.00390625" style="2" customWidth="1"/>
    <col min="9" max="9" width="20.57421875" style="2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5"/>
      <c r="C2" s="5"/>
      <c r="D2" s="5"/>
      <c r="E2" s="5"/>
      <c r="F2" s="5"/>
      <c r="G2" s="5"/>
      <c r="H2" s="5"/>
      <c r="I2" s="94" t="s">
        <v>152</v>
      </c>
      <c r="J2" s="94"/>
      <c r="K2" s="94"/>
      <c r="L2" s="94"/>
      <c r="M2" s="4"/>
    </row>
    <row r="3" spans="2:12" ht="18.7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72" customHeight="1">
      <c r="B4" s="5"/>
      <c r="C4" s="131" t="s">
        <v>151</v>
      </c>
      <c r="D4" s="131"/>
      <c r="E4" s="131"/>
      <c r="F4" s="131"/>
      <c r="G4" s="131"/>
      <c r="H4" s="131"/>
      <c r="I4" s="131"/>
      <c r="J4" s="131"/>
      <c r="K4" s="131"/>
      <c r="L4" s="131"/>
    </row>
    <row r="5" spans="2:12" ht="23.2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121.5" customHeight="1">
      <c r="B6" s="133" t="s">
        <v>0</v>
      </c>
      <c r="C6" s="135" t="s">
        <v>1</v>
      </c>
      <c r="D6" s="137" t="s">
        <v>2</v>
      </c>
      <c r="E6" s="139" t="s">
        <v>150</v>
      </c>
      <c r="F6" s="141" t="s">
        <v>153</v>
      </c>
      <c r="G6" s="141"/>
      <c r="H6" s="141"/>
      <c r="I6" s="141"/>
      <c r="J6" s="137" t="s">
        <v>119</v>
      </c>
      <c r="K6" s="137"/>
      <c r="L6" s="142"/>
    </row>
    <row r="7" spans="2:12" ht="75.75" customHeight="1" thickBot="1">
      <c r="B7" s="134"/>
      <c r="C7" s="136"/>
      <c r="D7" s="138"/>
      <c r="E7" s="140"/>
      <c r="F7" s="38" t="s">
        <v>3</v>
      </c>
      <c r="G7" s="71" t="s">
        <v>147</v>
      </c>
      <c r="H7" s="71" t="s">
        <v>148</v>
      </c>
      <c r="I7" s="71" t="s">
        <v>149</v>
      </c>
      <c r="J7" s="71" t="s">
        <v>147</v>
      </c>
      <c r="K7" s="71" t="s">
        <v>148</v>
      </c>
      <c r="L7" s="63" t="s">
        <v>149</v>
      </c>
    </row>
    <row r="8" spans="2:12" ht="18.75">
      <c r="B8" s="74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13</v>
      </c>
      <c r="K8" s="6">
        <v>14</v>
      </c>
      <c r="L8" s="75">
        <v>15</v>
      </c>
    </row>
    <row r="9" spans="2:12" ht="63.75" customHeight="1">
      <c r="B9" s="109" t="s">
        <v>4</v>
      </c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2:12" s="2" customFormat="1" ht="18.75">
      <c r="B10" s="123" t="s">
        <v>5</v>
      </c>
      <c r="C10" s="124"/>
      <c r="D10" s="124"/>
      <c r="E10" s="124"/>
      <c r="F10" s="124"/>
      <c r="G10" s="124"/>
      <c r="H10" s="124"/>
      <c r="I10" s="124"/>
      <c r="J10" s="132"/>
      <c r="K10" s="124"/>
      <c r="L10" s="125"/>
    </row>
    <row r="11" spans="2:12" ht="37.5">
      <c r="B11" s="16" t="s">
        <v>6</v>
      </c>
      <c r="C11" s="67" t="s">
        <v>94</v>
      </c>
      <c r="D11" s="67" t="s">
        <v>84</v>
      </c>
      <c r="E11" s="67" t="s">
        <v>37</v>
      </c>
      <c r="F11" s="7"/>
      <c r="G11" s="7"/>
      <c r="H11" s="7"/>
      <c r="I11" s="39"/>
      <c r="J11" s="11">
        <v>19</v>
      </c>
      <c r="K11" s="11" t="s">
        <v>120</v>
      </c>
      <c r="L11" s="17" t="s">
        <v>120</v>
      </c>
    </row>
    <row r="12" spans="2:12" ht="37.5">
      <c r="B12" s="16" t="s">
        <v>8</v>
      </c>
      <c r="C12" s="67" t="s">
        <v>11</v>
      </c>
      <c r="D12" s="67" t="s">
        <v>7</v>
      </c>
      <c r="E12" s="67" t="s">
        <v>37</v>
      </c>
      <c r="F12" s="7"/>
      <c r="G12" s="7"/>
      <c r="H12" s="7"/>
      <c r="I12" s="39"/>
      <c r="J12" s="11">
        <v>18</v>
      </c>
      <c r="K12" s="11" t="s">
        <v>120</v>
      </c>
      <c r="L12" s="17" t="s">
        <v>120</v>
      </c>
    </row>
    <row r="13" spans="2:12" ht="37.5">
      <c r="B13" s="16" t="s">
        <v>9</v>
      </c>
      <c r="C13" s="67" t="s">
        <v>16</v>
      </c>
      <c r="D13" s="67" t="s">
        <v>7</v>
      </c>
      <c r="E13" s="67" t="s">
        <v>37</v>
      </c>
      <c r="F13" s="7"/>
      <c r="G13" s="7"/>
      <c r="H13" s="7"/>
      <c r="I13" s="39"/>
      <c r="J13" s="11">
        <v>65</v>
      </c>
      <c r="K13" s="11" t="s">
        <v>120</v>
      </c>
      <c r="L13" s="17" t="s">
        <v>120</v>
      </c>
    </row>
    <row r="14" spans="2:12" ht="93.75">
      <c r="B14" s="16" t="s">
        <v>10</v>
      </c>
      <c r="C14" s="67" t="s">
        <v>17</v>
      </c>
      <c r="D14" s="67" t="s">
        <v>7</v>
      </c>
      <c r="E14" s="67" t="s">
        <v>37</v>
      </c>
      <c r="F14" s="7"/>
      <c r="G14" s="7"/>
      <c r="H14" s="7"/>
      <c r="I14" s="7"/>
      <c r="J14" s="11">
        <v>92</v>
      </c>
      <c r="K14" s="11" t="s">
        <v>120</v>
      </c>
      <c r="L14" s="17" t="s">
        <v>120</v>
      </c>
    </row>
    <row r="15" spans="2:12" ht="37.5">
      <c r="B15" s="16" t="s">
        <v>12</v>
      </c>
      <c r="C15" s="67" t="s">
        <v>130</v>
      </c>
      <c r="D15" s="67" t="s">
        <v>7</v>
      </c>
      <c r="E15" s="67" t="s">
        <v>38</v>
      </c>
      <c r="F15" s="8">
        <v>1996106</v>
      </c>
      <c r="G15" s="8">
        <v>1996106</v>
      </c>
      <c r="H15" s="8" t="s">
        <v>120</v>
      </c>
      <c r="I15" s="8" t="s">
        <v>120</v>
      </c>
      <c r="J15" s="11"/>
      <c r="K15" s="11"/>
      <c r="L15" s="17"/>
    </row>
    <row r="16" spans="2:12" ht="37.5">
      <c r="B16" s="16" t="s">
        <v>13</v>
      </c>
      <c r="C16" s="67" t="s">
        <v>131</v>
      </c>
      <c r="D16" s="67" t="s">
        <v>7</v>
      </c>
      <c r="E16" s="67" t="s">
        <v>38</v>
      </c>
      <c r="F16" s="8">
        <f aca="true" t="shared" si="0" ref="F16:F18">G16</f>
        <v>858000</v>
      </c>
      <c r="G16" s="8">
        <v>858000</v>
      </c>
      <c r="H16" s="8" t="s">
        <v>120</v>
      </c>
      <c r="I16" s="8" t="s">
        <v>120</v>
      </c>
      <c r="J16" s="11"/>
      <c r="K16" s="11"/>
      <c r="L16" s="17"/>
    </row>
    <row r="17" spans="2:12" ht="37.5">
      <c r="B17" s="16" t="s">
        <v>14</v>
      </c>
      <c r="C17" s="67" t="s">
        <v>132</v>
      </c>
      <c r="D17" s="67" t="s">
        <v>7</v>
      </c>
      <c r="E17" s="67" t="s">
        <v>38</v>
      </c>
      <c r="F17" s="8">
        <v>5784121</v>
      </c>
      <c r="G17" s="8">
        <v>5784121</v>
      </c>
      <c r="H17" s="8" t="s">
        <v>120</v>
      </c>
      <c r="I17" s="8" t="s">
        <v>120</v>
      </c>
      <c r="J17" s="11"/>
      <c r="K17" s="11"/>
      <c r="L17" s="17"/>
    </row>
    <row r="18" spans="2:12" ht="94.5" thickBot="1">
      <c r="B18" s="13" t="s">
        <v>15</v>
      </c>
      <c r="C18" s="68" t="s">
        <v>133</v>
      </c>
      <c r="D18" s="68" t="s">
        <v>7</v>
      </c>
      <c r="E18" s="68" t="s">
        <v>38</v>
      </c>
      <c r="F18" s="9">
        <v>8175000</v>
      </c>
      <c r="G18" s="9">
        <v>8175000</v>
      </c>
      <c r="H18" s="9" t="s">
        <v>120</v>
      </c>
      <c r="I18" s="9" t="s">
        <v>120</v>
      </c>
      <c r="J18" s="31"/>
      <c r="K18" s="31"/>
      <c r="L18" s="32"/>
    </row>
    <row r="19" spans="2:12" ht="60" customHeight="1" thickBot="1">
      <c r="B19" s="95" t="s">
        <v>18</v>
      </c>
      <c r="C19" s="96"/>
      <c r="D19" s="29"/>
      <c r="E19" s="29" t="s">
        <v>38</v>
      </c>
      <c r="F19" s="12">
        <f>SUM(F15:F18)</f>
        <v>16813227</v>
      </c>
      <c r="G19" s="12">
        <f>SUM(G15:G18)</f>
        <v>16813227</v>
      </c>
      <c r="H19" s="10" t="s">
        <v>120</v>
      </c>
      <c r="I19" s="10" t="s">
        <v>120</v>
      </c>
      <c r="J19" s="35"/>
      <c r="K19" s="35"/>
      <c r="L19" s="36"/>
    </row>
    <row r="20" spans="2:12" ht="18.75">
      <c r="B20" s="113" t="s">
        <v>19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5"/>
    </row>
    <row r="21" spans="2:12" ht="93.75">
      <c r="B21" s="16" t="s">
        <v>20</v>
      </c>
      <c r="C21" s="67" t="s">
        <v>25</v>
      </c>
      <c r="D21" s="67" t="s">
        <v>7</v>
      </c>
      <c r="E21" s="67" t="s">
        <v>37</v>
      </c>
      <c r="F21" s="7"/>
      <c r="G21" s="7"/>
      <c r="H21" s="7"/>
      <c r="I21" s="7"/>
      <c r="J21" s="11">
        <v>308</v>
      </c>
      <c r="K21" s="11" t="s">
        <v>120</v>
      </c>
      <c r="L21" s="17" t="s">
        <v>120</v>
      </c>
    </row>
    <row r="22" spans="2:12" ht="37.5">
      <c r="B22" s="16" t="s">
        <v>21</v>
      </c>
      <c r="C22" s="67" t="s">
        <v>26</v>
      </c>
      <c r="D22" s="67" t="s">
        <v>7</v>
      </c>
      <c r="E22" s="67" t="s">
        <v>37</v>
      </c>
      <c r="F22" s="7"/>
      <c r="G22" s="7"/>
      <c r="H22" s="7"/>
      <c r="I22" s="7"/>
      <c r="J22" s="11">
        <v>19</v>
      </c>
      <c r="K22" s="11" t="s">
        <v>120</v>
      </c>
      <c r="L22" s="17" t="s">
        <v>120</v>
      </c>
    </row>
    <row r="23" spans="2:12" ht="56.25">
      <c r="B23" s="16" t="s">
        <v>22</v>
      </c>
      <c r="C23" s="67" t="s">
        <v>27</v>
      </c>
      <c r="D23" s="67" t="s">
        <v>7</v>
      </c>
      <c r="E23" s="67" t="s">
        <v>37</v>
      </c>
      <c r="F23" s="7"/>
      <c r="G23" s="7"/>
      <c r="H23" s="7"/>
      <c r="I23" s="39"/>
      <c r="J23" s="11">
        <v>1</v>
      </c>
      <c r="K23" s="11" t="s">
        <v>120</v>
      </c>
      <c r="L23" s="17" t="s">
        <v>120</v>
      </c>
    </row>
    <row r="24" spans="2:12" ht="93.75">
      <c r="B24" s="16" t="s">
        <v>23</v>
      </c>
      <c r="C24" s="67" t="s">
        <v>113</v>
      </c>
      <c r="D24" s="67" t="s">
        <v>7</v>
      </c>
      <c r="E24" s="67" t="s">
        <v>37</v>
      </c>
      <c r="F24" s="7"/>
      <c r="G24" s="7"/>
      <c r="H24" s="7"/>
      <c r="I24" s="39"/>
      <c r="J24" s="11">
        <v>54</v>
      </c>
      <c r="K24" s="11" t="s">
        <v>120</v>
      </c>
      <c r="L24" s="17" t="s">
        <v>120</v>
      </c>
    </row>
    <row r="25" spans="2:12" ht="37.5">
      <c r="B25" s="16" t="s">
        <v>24</v>
      </c>
      <c r="C25" s="67" t="s">
        <v>134</v>
      </c>
      <c r="D25" s="67" t="s">
        <v>7</v>
      </c>
      <c r="E25" s="67" t="s">
        <v>41</v>
      </c>
      <c r="F25" s="8">
        <f>G25</f>
        <v>3696000</v>
      </c>
      <c r="G25" s="8">
        <f>3696000</f>
        <v>3696000</v>
      </c>
      <c r="H25" s="8" t="s">
        <v>120</v>
      </c>
      <c r="I25" s="8" t="s">
        <v>120</v>
      </c>
      <c r="J25" s="11"/>
      <c r="K25" s="11"/>
      <c r="L25" s="17"/>
    </row>
    <row r="26" spans="2:12" ht="56.25">
      <c r="B26" s="34" t="s">
        <v>28</v>
      </c>
      <c r="C26" s="67" t="s">
        <v>136</v>
      </c>
      <c r="D26" s="67" t="s">
        <v>7</v>
      </c>
      <c r="E26" s="67" t="s">
        <v>41</v>
      </c>
      <c r="F26" s="8">
        <f aca="true" t="shared" si="1" ref="F26:F28">G26</f>
        <v>102600</v>
      </c>
      <c r="G26" s="8">
        <v>102600</v>
      </c>
      <c r="H26" s="8" t="s">
        <v>120</v>
      </c>
      <c r="I26" s="8" t="s">
        <v>120</v>
      </c>
      <c r="J26" s="11"/>
      <c r="K26" s="11"/>
      <c r="L26" s="17"/>
    </row>
    <row r="27" spans="2:12" ht="75">
      <c r="B27" s="16" t="s">
        <v>29</v>
      </c>
      <c r="C27" s="67" t="s">
        <v>30</v>
      </c>
      <c r="D27" s="67" t="s">
        <v>7</v>
      </c>
      <c r="E27" s="67" t="s">
        <v>38</v>
      </c>
      <c r="F27" s="8">
        <v>16400</v>
      </c>
      <c r="G27" s="8">
        <v>16400</v>
      </c>
      <c r="H27" s="8" t="s">
        <v>120</v>
      </c>
      <c r="I27" s="8" t="s">
        <v>120</v>
      </c>
      <c r="J27" s="11"/>
      <c r="K27" s="11"/>
      <c r="L27" s="17"/>
    </row>
    <row r="28" spans="2:12" ht="113.25" thickBot="1">
      <c r="B28" s="13" t="s">
        <v>31</v>
      </c>
      <c r="C28" s="68" t="s">
        <v>135</v>
      </c>
      <c r="D28" s="68" t="s">
        <v>7</v>
      </c>
      <c r="E28" s="68" t="s">
        <v>38</v>
      </c>
      <c r="F28" s="9">
        <v>242269</v>
      </c>
      <c r="G28" s="9">
        <v>242269</v>
      </c>
      <c r="H28" s="9" t="s">
        <v>120</v>
      </c>
      <c r="I28" s="9" t="s">
        <v>120</v>
      </c>
      <c r="J28" s="31"/>
      <c r="K28" s="31"/>
      <c r="L28" s="32"/>
    </row>
    <row r="29" spans="2:12" ht="69" customHeight="1" thickBot="1">
      <c r="B29" s="95" t="s">
        <v>34</v>
      </c>
      <c r="C29" s="96"/>
      <c r="D29" s="29"/>
      <c r="E29" s="29" t="s">
        <v>54</v>
      </c>
      <c r="F29" s="12">
        <f>SUM(F25:F28)</f>
        <v>4057269</v>
      </c>
      <c r="G29" s="12">
        <f>G25+G26+G27+G28</f>
        <v>4057269</v>
      </c>
      <c r="H29" s="10" t="s">
        <v>120</v>
      </c>
      <c r="I29" s="10" t="s">
        <v>120</v>
      </c>
      <c r="J29" s="35"/>
      <c r="K29" s="35"/>
      <c r="L29" s="36"/>
    </row>
    <row r="30" spans="2:12" ht="26.25" customHeight="1">
      <c r="B30" s="116" t="s">
        <v>145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2:12" ht="37.5">
      <c r="B31" s="16" t="s">
        <v>32</v>
      </c>
      <c r="C31" s="67" t="s">
        <v>35</v>
      </c>
      <c r="D31" s="67" t="s">
        <v>7</v>
      </c>
      <c r="E31" s="67" t="s">
        <v>37</v>
      </c>
      <c r="F31" s="7"/>
      <c r="G31" s="7"/>
      <c r="H31" s="7"/>
      <c r="I31" s="7"/>
      <c r="J31" s="11" t="s">
        <v>102</v>
      </c>
      <c r="K31" s="11" t="s">
        <v>102</v>
      </c>
      <c r="L31" s="17" t="s">
        <v>102</v>
      </c>
    </row>
    <row r="32" spans="2:12" ht="38.25" thickBot="1">
      <c r="B32" s="13" t="s">
        <v>33</v>
      </c>
      <c r="C32" s="68" t="s">
        <v>137</v>
      </c>
      <c r="D32" s="68" t="s">
        <v>7</v>
      </c>
      <c r="E32" s="68" t="s">
        <v>38</v>
      </c>
      <c r="F32" s="9">
        <f>G32</f>
        <v>1370500</v>
      </c>
      <c r="G32" s="9">
        <v>1370500</v>
      </c>
      <c r="H32" s="9" t="s">
        <v>120</v>
      </c>
      <c r="I32" s="9" t="s">
        <v>120</v>
      </c>
      <c r="J32" s="31"/>
      <c r="K32" s="31"/>
      <c r="L32" s="32"/>
    </row>
    <row r="33" spans="2:12" ht="70.5" customHeight="1" thickBot="1">
      <c r="B33" s="95" t="s">
        <v>36</v>
      </c>
      <c r="C33" s="96"/>
      <c r="D33" s="29"/>
      <c r="E33" s="29" t="s">
        <v>158</v>
      </c>
      <c r="F33" s="12">
        <f>G33</f>
        <v>1370500</v>
      </c>
      <c r="G33" s="12">
        <f>G32</f>
        <v>1370500</v>
      </c>
      <c r="H33" s="12" t="str">
        <f aca="true" t="shared" si="2" ref="H33:I34">H32</f>
        <v>-</v>
      </c>
      <c r="I33" s="12" t="str">
        <f t="shared" si="2"/>
        <v>-</v>
      </c>
      <c r="J33" s="35"/>
      <c r="K33" s="35"/>
      <c r="L33" s="36"/>
    </row>
    <row r="34" spans="2:12" ht="90" customHeight="1" thickBot="1">
      <c r="B34" s="95" t="s">
        <v>85</v>
      </c>
      <c r="C34" s="96"/>
      <c r="D34" s="29"/>
      <c r="E34" s="29" t="s">
        <v>157</v>
      </c>
      <c r="F34" s="12">
        <f>F19+F29+F33</f>
        <v>22240996</v>
      </c>
      <c r="G34" s="12">
        <f>G19+G29+G33</f>
        <v>22240996</v>
      </c>
      <c r="H34" s="12" t="str">
        <f t="shared" si="2"/>
        <v>-</v>
      </c>
      <c r="I34" s="12" t="str">
        <f t="shared" si="2"/>
        <v>-</v>
      </c>
      <c r="J34" s="35"/>
      <c r="K34" s="35"/>
      <c r="L34" s="36"/>
    </row>
    <row r="35" spans="2:12" ht="30.75" customHeight="1">
      <c r="B35" s="116" t="s">
        <v>39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2:12" ht="30.75" customHeight="1">
      <c r="B36" s="109" t="s">
        <v>40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1"/>
    </row>
    <row r="37" spans="2:12" ht="30.75" customHeight="1">
      <c r="B37" s="109" t="s">
        <v>95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1"/>
    </row>
    <row r="38" spans="2:12" ht="37.5">
      <c r="B38" s="16" t="s">
        <v>42</v>
      </c>
      <c r="C38" s="76" t="s">
        <v>116</v>
      </c>
      <c r="D38" s="67" t="s">
        <v>37</v>
      </c>
      <c r="E38" s="67" t="s">
        <v>37</v>
      </c>
      <c r="F38" s="7"/>
      <c r="G38" s="7"/>
      <c r="H38" s="7"/>
      <c r="I38" s="7"/>
      <c r="J38" s="11">
        <v>1852</v>
      </c>
      <c r="K38" s="11" t="s">
        <v>120</v>
      </c>
      <c r="L38" s="17" t="s">
        <v>120</v>
      </c>
    </row>
    <row r="39" spans="2:12" ht="37.5">
      <c r="B39" s="16" t="s">
        <v>43</v>
      </c>
      <c r="C39" s="67" t="s">
        <v>96</v>
      </c>
      <c r="D39" s="67" t="s">
        <v>37</v>
      </c>
      <c r="E39" s="67" t="s">
        <v>37</v>
      </c>
      <c r="F39" s="7"/>
      <c r="G39" s="7"/>
      <c r="H39" s="7"/>
      <c r="I39" s="7"/>
      <c r="J39" s="11">
        <v>1414</v>
      </c>
      <c r="K39" s="11" t="s">
        <v>120</v>
      </c>
      <c r="L39" s="17" t="s">
        <v>120</v>
      </c>
    </row>
    <row r="40" spans="2:12" ht="37.5">
      <c r="B40" s="16" t="s">
        <v>44</v>
      </c>
      <c r="C40" s="67" t="s">
        <v>47</v>
      </c>
      <c r="D40" s="67" t="s">
        <v>37</v>
      </c>
      <c r="E40" s="67" t="s">
        <v>37</v>
      </c>
      <c r="F40" s="7"/>
      <c r="G40" s="7"/>
      <c r="H40" s="7"/>
      <c r="I40" s="7"/>
      <c r="J40" s="11">
        <v>8</v>
      </c>
      <c r="K40" s="11" t="s">
        <v>120</v>
      </c>
      <c r="L40" s="17" t="s">
        <v>120</v>
      </c>
    </row>
    <row r="41" spans="2:12" ht="112.5">
      <c r="B41" s="16" t="s">
        <v>45</v>
      </c>
      <c r="C41" s="67" t="s">
        <v>48</v>
      </c>
      <c r="D41" s="67" t="s">
        <v>37</v>
      </c>
      <c r="E41" s="67" t="s">
        <v>37</v>
      </c>
      <c r="F41" s="7"/>
      <c r="G41" s="7"/>
      <c r="H41" s="7"/>
      <c r="I41" s="7"/>
      <c r="J41" s="11">
        <v>100</v>
      </c>
      <c r="K41" s="11" t="s">
        <v>120</v>
      </c>
      <c r="L41" s="17" t="s">
        <v>120</v>
      </c>
    </row>
    <row r="42" spans="2:12" ht="37.5">
      <c r="B42" s="16" t="s">
        <v>46</v>
      </c>
      <c r="C42" s="67" t="s">
        <v>146</v>
      </c>
      <c r="D42" s="126" t="s">
        <v>52</v>
      </c>
      <c r="E42" s="67" t="s">
        <v>51</v>
      </c>
      <c r="F42" s="8">
        <f>G42</f>
        <v>64842587.03</v>
      </c>
      <c r="G42" s="8">
        <f>54610673+8896153.31+1335760.72</f>
        <v>64842587.03</v>
      </c>
      <c r="H42" s="8" t="s">
        <v>120</v>
      </c>
      <c r="I42" s="8" t="s">
        <v>120</v>
      </c>
      <c r="J42" s="11"/>
      <c r="K42" s="11"/>
      <c r="L42" s="17"/>
    </row>
    <row r="43" spans="2:12" ht="37.5">
      <c r="B43" s="16" t="s">
        <v>49</v>
      </c>
      <c r="C43" s="67" t="s">
        <v>121</v>
      </c>
      <c r="D43" s="126"/>
      <c r="E43" s="67" t="s">
        <v>51</v>
      </c>
      <c r="F43" s="8">
        <f aca="true" t="shared" si="3" ref="F43:F44">G43</f>
        <v>119800</v>
      </c>
      <c r="G43" s="8">
        <f>254400-134600</f>
        <v>119800</v>
      </c>
      <c r="H43" s="8" t="s">
        <v>120</v>
      </c>
      <c r="I43" s="8" t="s">
        <v>120</v>
      </c>
      <c r="J43" s="11"/>
      <c r="K43" s="11"/>
      <c r="L43" s="17"/>
    </row>
    <row r="44" spans="2:12" ht="57" thickBot="1">
      <c r="B44" s="13" t="s">
        <v>50</v>
      </c>
      <c r="C44" s="68" t="s">
        <v>122</v>
      </c>
      <c r="D44" s="127"/>
      <c r="E44" s="68" t="s">
        <v>139</v>
      </c>
      <c r="F44" s="9">
        <v>58435300</v>
      </c>
      <c r="G44" s="33">
        <v>58435300</v>
      </c>
      <c r="H44" s="9" t="s">
        <v>120</v>
      </c>
      <c r="I44" s="9" t="s">
        <v>120</v>
      </c>
      <c r="J44" s="19"/>
      <c r="K44" s="19"/>
      <c r="L44" s="20"/>
    </row>
    <row r="45" spans="2:12" ht="38.25" thickBot="1">
      <c r="B45" s="95" t="s">
        <v>53</v>
      </c>
      <c r="C45" s="96"/>
      <c r="D45" s="21"/>
      <c r="E45" s="72" t="s">
        <v>54</v>
      </c>
      <c r="F45" s="12">
        <f>SUM(F42:F44)</f>
        <v>123397687.03</v>
      </c>
      <c r="G45" s="12">
        <f>SUM(G42:G44)</f>
        <v>123397687.03</v>
      </c>
      <c r="H45" s="10" t="s">
        <v>120</v>
      </c>
      <c r="I45" s="10" t="s">
        <v>120</v>
      </c>
      <c r="J45" s="21"/>
      <c r="K45" s="21"/>
      <c r="L45" s="22"/>
    </row>
    <row r="46" spans="2:12" ht="18.75">
      <c r="B46" s="97" t="s">
        <v>55</v>
      </c>
      <c r="C46" s="98"/>
      <c r="D46" s="98"/>
      <c r="E46" s="98"/>
      <c r="F46" s="98"/>
      <c r="G46" s="98"/>
      <c r="H46" s="98"/>
      <c r="I46" s="98"/>
      <c r="J46" s="98"/>
      <c r="K46" s="98"/>
      <c r="L46" s="99"/>
    </row>
    <row r="47" spans="2:12" ht="18.75">
      <c r="B47" s="145" t="s">
        <v>156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7"/>
    </row>
    <row r="48" spans="2:12" ht="19.5" customHeight="1">
      <c r="B48" s="109" t="s">
        <v>123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1"/>
    </row>
    <row r="49" spans="2:12" ht="27" customHeight="1">
      <c r="B49" s="109"/>
      <c r="C49" s="110"/>
      <c r="D49" s="110"/>
      <c r="E49" s="110"/>
      <c r="F49" s="110"/>
      <c r="G49" s="110"/>
      <c r="H49" s="110"/>
      <c r="I49" s="110"/>
      <c r="J49" s="112"/>
      <c r="K49" s="110"/>
      <c r="L49" s="111"/>
    </row>
    <row r="50" spans="2:12" ht="75">
      <c r="B50" s="34" t="s">
        <v>56</v>
      </c>
      <c r="C50" s="67" t="s">
        <v>97</v>
      </c>
      <c r="D50" s="67" t="s">
        <v>37</v>
      </c>
      <c r="E50" s="67" t="s">
        <v>37</v>
      </c>
      <c r="F50" s="7"/>
      <c r="G50" s="14"/>
      <c r="H50" s="14"/>
      <c r="I50" s="26"/>
      <c r="J50" s="11">
        <v>92</v>
      </c>
      <c r="K50" s="11" t="s">
        <v>120</v>
      </c>
      <c r="L50" s="17" t="s">
        <v>120</v>
      </c>
    </row>
    <row r="51" spans="2:12" ht="75">
      <c r="B51" s="77" t="s">
        <v>87</v>
      </c>
      <c r="C51" s="67" t="s">
        <v>99</v>
      </c>
      <c r="D51" s="67" t="s">
        <v>37</v>
      </c>
      <c r="E51" s="67" t="s">
        <v>37</v>
      </c>
      <c r="F51" s="7"/>
      <c r="G51" s="14"/>
      <c r="H51" s="14"/>
      <c r="I51" s="26"/>
      <c r="J51" s="11">
        <v>74</v>
      </c>
      <c r="K51" s="11" t="s">
        <v>120</v>
      </c>
      <c r="L51" s="17" t="s">
        <v>120</v>
      </c>
    </row>
    <row r="52" spans="2:12" ht="75">
      <c r="B52" s="77" t="s">
        <v>88</v>
      </c>
      <c r="C52" s="67" t="s">
        <v>98</v>
      </c>
      <c r="D52" s="67" t="s">
        <v>37</v>
      </c>
      <c r="E52" s="67" t="s">
        <v>37</v>
      </c>
      <c r="F52" s="7"/>
      <c r="G52" s="14"/>
      <c r="H52" s="14"/>
      <c r="I52" s="26"/>
      <c r="J52" s="11">
        <v>1</v>
      </c>
      <c r="K52" s="11" t="s">
        <v>120</v>
      </c>
      <c r="L52" s="17" t="s">
        <v>120</v>
      </c>
    </row>
    <row r="53" spans="2:12" ht="75">
      <c r="B53" s="77" t="s">
        <v>89</v>
      </c>
      <c r="C53" s="67" t="s">
        <v>57</v>
      </c>
      <c r="D53" s="67" t="s">
        <v>37</v>
      </c>
      <c r="E53" s="67" t="s">
        <v>37</v>
      </c>
      <c r="F53" s="7"/>
      <c r="G53" s="14"/>
      <c r="H53" s="14"/>
      <c r="I53" s="26"/>
      <c r="J53" s="11">
        <v>22</v>
      </c>
      <c r="K53" s="11" t="s">
        <v>120</v>
      </c>
      <c r="L53" s="17" t="s">
        <v>120</v>
      </c>
    </row>
    <row r="54" spans="2:12" ht="37.5">
      <c r="B54" s="77" t="s">
        <v>90</v>
      </c>
      <c r="C54" s="67" t="s">
        <v>86</v>
      </c>
      <c r="D54" s="67" t="s">
        <v>37</v>
      </c>
      <c r="E54" s="67" t="s">
        <v>37</v>
      </c>
      <c r="F54" s="7"/>
      <c r="G54" s="14"/>
      <c r="H54" s="14"/>
      <c r="I54" s="26"/>
      <c r="J54" s="11">
        <v>68</v>
      </c>
      <c r="K54" s="11" t="s">
        <v>120</v>
      </c>
      <c r="L54" s="17" t="s">
        <v>120</v>
      </c>
    </row>
    <row r="55" spans="2:12" ht="56.25">
      <c r="B55" s="64" t="s">
        <v>91</v>
      </c>
      <c r="C55" s="78" t="s">
        <v>118</v>
      </c>
      <c r="D55" s="67" t="s">
        <v>37</v>
      </c>
      <c r="E55" s="67" t="s">
        <v>37</v>
      </c>
      <c r="F55" s="7"/>
      <c r="G55" s="14"/>
      <c r="H55" s="14"/>
      <c r="I55" s="26"/>
      <c r="J55" s="11">
        <v>88</v>
      </c>
      <c r="K55" s="11" t="s">
        <v>120</v>
      </c>
      <c r="L55" s="17" t="s">
        <v>120</v>
      </c>
    </row>
    <row r="56" spans="2:12" ht="37.5">
      <c r="B56" s="64" t="s">
        <v>111</v>
      </c>
      <c r="C56" s="79" t="s">
        <v>112</v>
      </c>
      <c r="D56" s="67" t="s">
        <v>37</v>
      </c>
      <c r="E56" s="67" t="s">
        <v>37</v>
      </c>
      <c r="F56" s="7"/>
      <c r="G56" s="14"/>
      <c r="H56" s="14"/>
      <c r="I56" s="26"/>
      <c r="J56" s="11">
        <v>7</v>
      </c>
      <c r="K56" s="11" t="s">
        <v>120</v>
      </c>
      <c r="L56" s="17" t="s">
        <v>120</v>
      </c>
    </row>
    <row r="57" spans="2:12" ht="37.5">
      <c r="B57" s="80" t="s">
        <v>92</v>
      </c>
      <c r="C57" s="67" t="s">
        <v>146</v>
      </c>
      <c r="D57" s="126" t="s">
        <v>59</v>
      </c>
      <c r="E57" s="67" t="s">
        <v>41</v>
      </c>
      <c r="F57" s="8">
        <f>G57</f>
        <v>24534631.32</v>
      </c>
      <c r="G57" s="8">
        <f>19994707+4542424.32-2500</f>
        <v>24534631.32</v>
      </c>
      <c r="H57" s="8" t="s">
        <v>120</v>
      </c>
      <c r="I57" s="30" t="s">
        <v>120</v>
      </c>
      <c r="J57" s="27"/>
      <c r="K57" s="27"/>
      <c r="L57" s="65"/>
    </row>
    <row r="58" spans="2:12" ht="37.5">
      <c r="B58" s="80" t="s">
        <v>93</v>
      </c>
      <c r="C58" s="67" t="s">
        <v>121</v>
      </c>
      <c r="D58" s="126"/>
      <c r="E58" s="67" t="s">
        <v>41</v>
      </c>
      <c r="F58" s="8">
        <f aca="true" t="shared" si="4" ref="F58:F59">G58</f>
        <v>12000</v>
      </c>
      <c r="G58" s="8">
        <f>10800+1200</f>
        <v>12000</v>
      </c>
      <c r="H58" s="8" t="s">
        <v>120</v>
      </c>
      <c r="I58" s="8" t="s">
        <v>120</v>
      </c>
      <c r="J58" s="27"/>
      <c r="K58" s="27"/>
      <c r="L58" s="65"/>
    </row>
    <row r="59" spans="2:12" ht="96" customHeight="1" thickBot="1">
      <c r="B59" s="81" t="s">
        <v>93</v>
      </c>
      <c r="C59" s="68" t="s">
        <v>124</v>
      </c>
      <c r="D59" s="127"/>
      <c r="E59" s="68" t="s">
        <v>38</v>
      </c>
      <c r="F59" s="9">
        <f t="shared" si="4"/>
        <v>96882800</v>
      </c>
      <c r="G59" s="9">
        <v>96882800</v>
      </c>
      <c r="H59" s="9" t="s">
        <v>120</v>
      </c>
      <c r="I59" s="9" t="s">
        <v>120</v>
      </c>
      <c r="J59" s="19"/>
      <c r="K59" s="19"/>
      <c r="L59" s="20"/>
    </row>
    <row r="60" spans="2:12" ht="38.25" thickBot="1">
      <c r="B60" s="95" t="s">
        <v>58</v>
      </c>
      <c r="C60" s="96"/>
      <c r="D60" s="40"/>
      <c r="E60" s="72" t="s">
        <v>54</v>
      </c>
      <c r="F60" s="12">
        <f>SUM(F57:F59)</f>
        <v>121429431.32</v>
      </c>
      <c r="G60" s="12">
        <f>SUM(G57:G59)</f>
        <v>121429431.32</v>
      </c>
      <c r="H60" s="10" t="s">
        <v>120</v>
      </c>
      <c r="I60" s="10" t="s">
        <v>120</v>
      </c>
      <c r="J60" s="21"/>
      <c r="K60" s="21"/>
      <c r="L60" s="22"/>
    </row>
    <row r="61" spans="2:12" ht="18.75">
      <c r="B61" s="113" t="s">
        <v>109</v>
      </c>
      <c r="C61" s="114"/>
      <c r="D61" s="114"/>
      <c r="E61" s="114"/>
      <c r="F61" s="114"/>
      <c r="G61" s="114"/>
      <c r="H61" s="114"/>
      <c r="I61" s="114"/>
      <c r="J61" s="143"/>
      <c r="K61" s="114"/>
      <c r="L61" s="115"/>
    </row>
    <row r="62" spans="2:12" ht="37.5">
      <c r="B62" s="82" t="s">
        <v>143</v>
      </c>
      <c r="C62" s="67" t="s">
        <v>60</v>
      </c>
      <c r="D62" s="27"/>
      <c r="E62" s="11" t="s">
        <v>37</v>
      </c>
      <c r="F62" s="7"/>
      <c r="G62" s="14"/>
      <c r="H62" s="14"/>
      <c r="I62" s="26"/>
      <c r="J62" s="11">
        <v>130</v>
      </c>
      <c r="K62" s="11" t="s">
        <v>120</v>
      </c>
      <c r="L62" s="17" t="s">
        <v>120</v>
      </c>
    </row>
    <row r="63" spans="2:12" ht="37.5">
      <c r="B63" s="16" t="s">
        <v>144</v>
      </c>
      <c r="C63" s="67" t="s">
        <v>125</v>
      </c>
      <c r="D63" s="126" t="s">
        <v>62</v>
      </c>
      <c r="E63" s="126" t="s">
        <v>38</v>
      </c>
      <c r="F63" s="8">
        <v>1778000</v>
      </c>
      <c r="G63" s="8">
        <v>1778000</v>
      </c>
      <c r="H63" s="8" t="s">
        <v>120</v>
      </c>
      <c r="I63" s="8" t="s">
        <v>120</v>
      </c>
      <c r="J63" s="27"/>
      <c r="K63" s="27"/>
      <c r="L63" s="65"/>
    </row>
    <row r="64" spans="2:12" ht="90.75" customHeight="1" thickBot="1">
      <c r="B64" s="144" t="s">
        <v>61</v>
      </c>
      <c r="C64" s="112"/>
      <c r="D64" s="127"/>
      <c r="E64" s="127"/>
      <c r="F64" s="15">
        <f>SUM(F63)</f>
        <v>1778000</v>
      </c>
      <c r="G64" s="15">
        <f>SUM(G63)</f>
        <v>1778000</v>
      </c>
      <c r="H64" s="15" t="str">
        <f aca="true" t="shared" si="5" ref="H64:I64">H63</f>
        <v>-</v>
      </c>
      <c r="I64" s="15" t="str">
        <f t="shared" si="5"/>
        <v>-</v>
      </c>
      <c r="J64" s="19"/>
      <c r="K64" s="19"/>
      <c r="L64" s="20"/>
    </row>
    <row r="65" spans="2:12" ht="62.25" customHeight="1" thickBot="1">
      <c r="B65" s="95" t="s">
        <v>140</v>
      </c>
      <c r="C65" s="96"/>
      <c r="D65" s="21"/>
      <c r="E65" s="72" t="s">
        <v>54</v>
      </c>
      <c r="F65" s="12">
        <f>F60+F64</f>
        <v>123207431.32</v>
      </c>
      <c r="G65" s="12">
        <f>G60+G64</f>
        <v>123207431.32</v>
      </c>
      <c r="H65" s="10" t="s">
        <v>120</v>
      </c>
      <c r="I65" s="10" t="s">
        <v>120</v>
      </c>
      <c r="J65" s="21"/>
      <c r="K65" s="21"/>
      <c r="L65" s="22"/>
    </row>
    <row r="66" spans="2:12" ht="18.75">
      <c r="B66" s="113" t="s">
        <v>63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5"/>
    </row>
    <row r="67" spans="2:12" ht="18.75">
      <c r="B67" s="128" t="s">
        <v>100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/>
    </row>
    <row r="68" spans="2:12" ht="18.75">
      <c r="B68" s="109" t="s">
        <v>126</v>
      </c>
      <c r="C68" s="110"/>
      <c r="D68" s="110"/>
      <c r="E68" s="110"/>
      <c r="F68" s="110"/>
      <c r="G68" s="110"/>
      <c r="H68" s="110"/>
      <c r="I68" s="110"/>
      <c r="J68" s="112"/>
      <c r="K68" s="110"/>
      <c r="L68" s="111"/>
    </row>
    <row r="69" spans="2:12" ht="56.25">
      <c r="B69" s="16" t="s">
        <v>64</v>
      </c>
      <c r="C69" s="67" t="s">
        <v>65</v>
      </c>
      <c r="D69" s="67" t="s">
        <v>37</v>
      </c>
      <c r="E69" s="67" t="s">
        <v>37</v>
      </c>
      <c r="F69" s="7"/>
      <c r="G69" s="14"/>
      <c r="H69" s="14"/>
      <c r="I69" s="26"/>
      <c r="J69" s="11">
        <v>78</v>
      </c>
      <c r="K69" s="11" t="s">
        <v>120</v>
      </c>
      <c r="L69" s="17" t="s">
        <v>120</v>
      </c>
    </row>
    <row r="70" spans="2:12" ht="37.5">
      <c r="B70" s="16" t="s">
        <v>66</v>
      </c>
      <c r="C70" s="67" t="s">
        <v>146</v>
      </c>
      <c r="D70" s="107" t="s">
        <v>69</v>
      </c>
      <c r="E70" s="67" t="s">
        <v>41</v>
      </c>
      <c r="F70" s="8">
        <f>G70</f>
        <v>10336094.19</v>
      </c>
      <c r="G70" s="8">
        <f>10147476+56835.37+131782.82</f>
        <v>10336094.19</v>
      </c>
      <c r="H70" s="8" t="s">
        <v>120</v>
      </c>
      <c r="I70" s="8" t="s">
        <v>120</v>
      </c>
      <c r="J70" s="27"/>
      <c r="K70" s="27"/>
      <c r="L70" s="65"/>
    </row>
    <row r="71" spans="2:12" ht="38.25" thickBot="1">
      <c r="B71" s="13" t="s">
        <v>67</v>
      </c>
      <c r="C71" s="68" t="s">
        <v>121</v>
      </c>
      <c r="D71" s="108"/>
      <c r="E71" s="68" t="s">
        <v>41</v>
      </c>
      <c r="F71" s="9">
        <f>G71</f>
        <v>10440</v>
      </c>
      <c r="G71" s="9">
        <f>10800-360</f>
        <v>10440</v>
      </c>
      <c r="H71" s="9" t="s">
        <v>120</v>
      </c>
      <c r="I71" s="9" t="s">
        <v>120</v>
      </c>
      <c r="J71" s="19"/>
      <c r="K71" s="19"/>
      <c r="L71" s="20"/>
    </row>
    <row r="72" spans="2:12" ht="51" customHeight="1" thickBot="1">
      <c r="B72" s="95" t="s">
        <v>68</v>
      </c>
      <c r="C72" s="96"/>
      <c r="D72" s="41"/>
      <c r="E72" s="29" t="s">
        <v>41</v>
      </c>
      <c r="F72" s="12">
        <f>SUM(F70:F71)</f>
        <v>10346534.19</v>
      </c>
      <c r="G72" s="12">
        <f>SUM(G70:G71)</f>
        <v>10346534.19</v>
      </c>
      <c r="H72" s="10" t="s">
        <v>120</v>
      </c>
      <c r="I72" s="10" t="s">
        <v>120</v>
      </c>
      <c r="J72" s="21"/>
      <c r="K72" s="21"/>
      <c r="L72" s="22"/>
    </row>
    <row r="73" spans="2:12" ht="19.5" customHeight="1">
      <c r="B73" s="97" t="s">
        <v>70</v>
      </c>
      <c r="C73" s="98"/>
      <c r="D73" s="98"/>
      <c r="E73" s="98"/>
      <c r="F73" s="98"/>
      <c r="G73" s="98"/>
      <c r="H73" s="98"/>
      <c r="I73" s="98"/>
      <c r="J73" s="98"/>
      <c r="K73" s="98"/>
      <c r="L73" s="99"/>
    </row>
    <row r="74" spans="2:12" s="2" customFormat="1" ht="38.25" customHeight="1">
      <c r="B74" s="100" t="s">
        <v>101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2"/>
    </row>
    <row r="75" spans="2:12" s="2" customFormat="1" ht="18.75">
      <c r="B75" s="103" t="s">
        <v>71</v>
      </c>
      <c r="C75" s="104"/>
      <c r="D75" s="104"/>
      <c r="E75" s="104"/>
      <c r="F75" s="104"/>
      <c r="G75" s="104"/>
      <c r="H75" s="104"/>
      <c r="I75" s="104"/>
      <c r="J75" s="105"/>
      <c r="K75" s="104"/>
      <c r="L75" s="106"/>
    </row>
    <row r="76" spans="2:12" s="2" customFormat="1" ht="37.5">
      <c r="B76" s="16" t="s">
        <v>72</v>
      </c>
      <c r="C76" s="67" t="s">
        <v>110</v>
      </c>
      <c r="D76" s="67" t="s">
        <v>37</v>
      </c>
      <c r="E76" s="67" t="s">
        <v>37</v>
      </c>
      <c r="F76" s="7"/>
      <c r="G76" s="14"/>
      <c r="H76" s="14"/>
      <c r="I76" s="26"/>
      <c r="J76" s="11">
        <v>540</v>
      </c>
      <c r="K76" s="11" t="s">
        <v>120</v>
      </c>
      <c r="L76" s="17" t="s">
        <v>120</v>
      </c>
    </row>
    <row r="77" spans="2:12" s="2" customFormat="1" ht="37.5">
      <c r="B77" s="67" t="s">
        <v>73</v>
      </c>
      <c r="C77" s="67" t="s">
        <v>159</v>
      </c>
      <c r="D77" s="67" t="s">
        <v>37</v>
      </c>
      <c r="E77" s="67" t="s">
        <v>37</v>
      </c>
      <c r="F77" s="28"/>
      <c r="G77" s="28"/>
      <c r="H77" s="28"/>
      <c r="I77" s="28"/>
      <c r="J77" s="11">
        <v>2075</v>
      </c>
      <c r="K77" s="27"/>
      <c r="L77" s="27"/>
    </row>
    <row r="78" spans="2:12" s="2" customFormat="1" ht="37.5">
      <c r="B78" s="18" t="s">
        <v>162</v>
      </c>
      <c r="C78" s="68" t="s">
        <v>155</v>
      </c>
      <c r="D78" s="127" t="s">
        <v>74</v>
      </c>
      <c r="E78" s="68" t="s">
        <v>41</v>
      </c>
      <c r="F78" s="9">
        <v>719875.46</v>
      </c>
      <c r="G78" s="9">
        <v>719875.46</v>
      </c>
      <c r="H78" s="9" t="s">
        <v>120</v>
      </c>
      <c r="I78" s="9" t="s">
        <v>120</v>
      </c>
      <c r="J78" s="19"/>
      <c r="K78" s="19"/>
      <c r="L78" s="20"/>
    </row>
    <row r="79" spans="2:12" s="2" customFormat="1" ht="200.25" customHeight="1" thickBot="1">
      <c r="B79" s="68" t="s">
        <v>163</v>
      </c>
      <c r="C79" s="68" t="s">
        <v>161</v>
      </c>
      <c r="D79" s="92"/>
      <c r="E79" s="68" t="s">
        <v>38</v>
      </c>
      <c r="F79" s="9">
        <f>G79</f>
        <v>1134875</v>
      </c>
      <c r="G79" s="33">
        <v>1134875</v>
      </c>
      <c r="H79" s="15" t="s">
        <v>120</v>
      </c>
      <c r="I79" s="15" t="s">
        <v>120</v>
      </c>
      <c r="J79" s="19"/>
      <c r="K79" s="19"/>
      <c r="L79" s="19"/>
    </row>
    <row r="80" spans="2:12" s="2" customFormat="1" ht="83.25" customHeight="1" thickBot="1">
      <c r="B80" s="95" t="s">
        <v>75</v>
      </c>
      <c r="C80" s="96"/>
      <c r="D80" s="21"/>
      <c r="E80" s="21"/>
      <c r="F80" s="12">
        <f>G80</f>
        <v>1854750.46</v>
      </c>
      <c r="G80" s="12">
        <f>SUM(G78:G79)</f>
        <v>1854750.46</v>
      </c>
      <c r="H80" s="12" t="str">
        <f aca="true" t="shared" si="6" ref="H80:I80">H78</f>
        <v>-</v>
      </c>
      <c r="I80" s="12" t="str">
        <f t="shared" si="6"/>
        <v>-</v>
      </c>
      <c r="J80" s="21"/>
      <c r="K80" s="21"/>
      <c r="L80" s="22"/>
    </row>
    <row r="81" spans="2:20" s="2" customFormat="1" ht="46.5" customHeight="1" thickBot="1">
      <c r="B81" s="84" t="s">
        <v>168</v>
      </c>
      <c r="C81" s="85"/>
      <c r="D81" s="85"/>
      <c r="E81" s="85"/>
      <c r="F81" s="85"/>
      <c r="G81" s="85"/>
      <c r="H81" s="85"/>
      <c r="I81" s="85"/>
      <c r="J81" s="85"/>
      <c r="K81" s="85"/>
      <c r="L81" s="86"/>
      <c r="M81" s="47"/>
      <c r="N81" s="47"/>
      <c r="O81" s="48"/>
      <c r="P81" s="49"/>
      <c r="Q81" s="47"/>
      <c r="R81" s="47"/>
      <c r="S81" s="47"/>
      <c r="T81" s="48"/>
    </row>
    <row r="82" spans="2:20" s="2" customFormat="1" ht="112.5" customHeight="1">
      <c r="B82" s="53" t="s">
        <v>164</v>
      </c>
      <c r="C82" s="73" t="s">
        <v>165</v>
      </c>
      <c r="D82" s="92" t="s">
        <v>62</v>
      </c>
      <c r="E82" s="54" t="s">
        <v>38</v>
      </c>
      <c r="F82" s="54">
        <v>28270.58</v>
      </c>
      <c r="G82" s="73">
        <v>28270.58</v>
      </c>
      <c r="H82" s="55" t="s">
        <v>120</v>
      </c>
      <c r="I82" s="55" t="s">
        <v>120</v>
      </c>
      <c r="J82" s="56"/>
      <c r="K82" s="56"/>
      <c r="L82" s="57"/>
      <c r="M82" s="47"/>
      <c r="N82" s="47"/>
      <c r="O82" s="50"/>
      <c r="P82" s="50"/>
      <c r="Q82" s="47"/>
      <c r="R82" s="47"/>
      <c r="S82" s="47"/>
      <c r="T82" s="50"/>
    </row>
    <row r="83" spans="2:20" s="2" customFormat="1" ht="46.5" customHeight="1">
      <c r="B83" s="34" t="s">
        <v>166</v>
      </c>
      <c r="C83" s="73" t="s">
        <v>167</v>
      </c>
      <c r="D83" s="93"/>
      <c r="E83" s="9" t="s">
        <v>41</v>
      </c>
      <c r="F83" s="8">
        <v>373.62</v>
      </c>
      <c r="G83" s="68">
        <v>373.62</v>
      </c>
      <c r="H83" s="15" t="s">
        <v>120</v>
      </c>
      <c r="I83" s="15" t="s">
        <v>120</v>
      </c>
      <c r="J83" s="9"/>
      <c r="K83" s="9"/>
      <c r="L83" s="58"/>
      <c r="M83" s="91"/>
      <c r="N83" s="47"/>
      <c r="O83" s="51"/>
      <c r="P83" s="51"/>
      <c r="Q83" s="47"/>
      <c r="R83" s="91"/>
      <c r="S83" s="47"/>
      <c r="T83" s="51"/>
    </row>
    <row r="84" spans="2:20" s="2" customFormat="1" ht="46.5" customHeight="1">
      <c r="B84" s="87" t="s">
        <v>169</v>
      </c>
      <c r="C84" s="88"/>
      <c r="D84" s="68"/>
      <c r="E84" s="9"/>
      <c r="F84" s="33">
        <f>SUM(F82:F83)</f>
        <v>28644.2</v>
      </c>
      <c r="G84" s="33">
        <f>SUM(G82:G83)</f>
        <v>28644.2</v>
      </c>
      <c r="H84" s="15" t="s">
        <v>120</v>
      </c>
      <c r="I84" s="15" t="s">
        <v>120</v>
      </c>
      <c r="J84" s="9"/>
      <c r="K84" s="33"/>
      <c r="L84" s="58"/>
      <c r="M84" s="91"/>
      <c r="N84" s="47"/>
      <c r="O84" s="51"/>
      <c r="P84" s="52"/>
      <c r="Q84" s="47"/>
      <c r="R84" s="91"/>
      <c r="S84" s="47"/>
      <c r="T84" s="51"/>
    </row>
    <row r="85" spans="2:20" s="2" customFormat="1" ht="46.5" customHeight="1" thickBot="1">
      <c r="B85" s="89" t="s">
        <v>160</v>
      </c>
      <c r="C85" s="90"/>
      <c r="D85" s="71"/>
      <c r="E85" s="59" t="s">
        <v>170</v>
      </c>
      <c r="F85" s="60">
        <f>F80+F84</f>
        <v>1883394.66</v>
      </c>
      <c r="G85" s="60">
        <f>G80+G84</f>
        <v>1883394.66</v>
      </c>
      <c r="H85" s="60" t="s">
        <v>120</v>
      </c>
      <c r="I85" s="60" t="s">
        <v>120</v>
      </c>
      <c r="J85" s="61"/>
      <c r="K85" s="62"/>
      <c r="L85" s="63"/>
      <c r="M85" s="47"/>
      <c r="N85" s="47"/>
      <c r="O85" s="48"/>
      <c r="P85" s="49"/>
      <c r="Q85" s="47"/>
      <c r="R85" s="47"/>
      <c r="S85" s="47"/>
      <c r="T85" s="48"/>
    </row>
    <row r="86" spans="2:12" ht="39.75" customHeight="1">
      <c r="B86" s="116" t="s">
        <v>76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8"/>
    </row>
    <row r="87" spans="2:12" ht="67.5" customHeight="1">
      <c r="B87" s="109" t="s">
        <v>138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1"/>
    </row>
    <row r="88" spans="2:12" ht="38.25" customHeight="1">
      <c r="B88" s="109" t="s">
        <v>127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1"/>
    </row>
    <row r="89" spans="1:12" ht="37.5">
      <c r="A89" s="3"/>
      <c r="B89" s="64" t="s">
        <v>142</v>
      </c>
      <c r="C89" s="67" t="s">
        <v>77</v>
      </c>
      <c r="D89" s="27"/>
      <c r="E89" s="27"/>
      <c r="F89" s="7"/>
      <c r="G89" s="14"/>
      <c r="H89" s="14"/>
      <c r="I89" s="14"/>
      <c r="J89" s="11" t="s">
        <v>102</v>
      </c>
      <c r="K89" s="11" t="s">
        <v>120</v>
      </c>
      <c r="L89" s="17" t="s">
        <v>120</v>
      </c>
    </row>
    <row r="90" spans="2:12" ht="38.25" thickBot="1">
      <c r="B90" s="64" t="s">
        <v>141</v>
      </c>
      <c r="C90" s="67" t="s">
        <v>146</v>
      </c>
      <c r="D90" s="37" t="s">
        <v>78</v>
      </c>
      <c r="E90" s="67" t="s">
        <v>41</v>
      </c>
      <c r="F90" s="8">
        <f>G90</f>
        <v>6933347</v>
      </c>
      <c r="G90" s="8">
        <v>6933347</v>
      </c>
      <c r="H90" s="8" t="s">
        <v>120</v>
      </c>
      <c r="I90" s="8" t="s">
        <v>120</v>
      </c>
      <c r="J90" s="27"/>
      <c r="K90" s="27"/>
      <c r="L90" s="65"/>
    </row>
    <row r="91" spans="2:12" ht="19.5" thickBot="1">
      <c r="B91" s="121" t="s">
        <v>79</v>
      </c>
      <c r="C91" s="122"/>
      <c r="D91" s="42"/>
      <c r="E91" s="29" t="s">
        <v>41</v>
      </c>
      <c r="F91" s="12">
        <f>SUM(F90:F90)</f>
        <v>6933347</v>
      </c>
      <c r="G91" s="12">
        <f>SUM(G90:G90)</f>
        <v>6933347</v>
      </c>
      <c r="H91" s="12" t="str">
        <f aca="true" t="shared" si="7" ref="H91:I91">H90</f>
        <v>-</v>
      </c>
      <c r="I91" s="12" t="str">
        <f t="shared" si="7"/>
        <v>-</v>
      </c>
      <c r="J91" s="21"/>
      <c r="K91" s="21"/>
      <c r="L91" s="22"/>
    </row>
    <row r="92" spans="2:12" ht="15.75" customHeight="1">
      <c r="B92" s="113" t="s">
        <v>80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5"/>
    </row>
    <row r="93" spans="2:12" ht="15.75" customHeight="1">
      <c r="B93" s="123" t="s">
        <v>128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5"/>
    </row>
    <row r="94" spans="2:12" ht="75">
      <c r="B94" s="69" t="s">
        <v>81</v>
      </c>
      <c r="C94" s="67" t="s">
        <v>104</v>
      </c>
      <c r="D94" s="43" t="s">
        <v>103</v>
      </c>
      <c r="E94" s="43" t="s">
        <v>103</v>
      </c>
      <c r="F94" s="70"/>
      <c r="G94" s="70"/>
      <c r="H94" s="70"/>
      <c r="I94" s="70"/>
      <c r="J94" s="11">
        <v>86</v>
      </c>
      <c r="K94" s="11" t="s">
        <v>120</v>
      </c>
      <c r="L94" s="17" t="s">
        <v>120</v>
      </c>
    </row>
    <row r="95" spans="2:12" ht="48" customHeight="1">
      <c r="B95" s="69" t="s">
        <v>105</v>
      </c>
      <c r="C95" s="67" t="s">
        <v>106</v>
      </c>
      <c r="D95" s="43" t="s">
        <v>103</v>
      </c>
      <c r="E95" s="43" t="s">
        <v>103</v>
      </c>
      <c r="F95" s="70"/>
      <c r="G95" s="70"/>
      <c r="H95" s="70"/>
      <c r="I95" s="70"/>
      <c r="J95" s="11">
        <v>93</v>
      </c>
      <c r="K95" s="11" t="s">
        <v>120</v>
      </c>
      <c r="L95" s="17" t="s">
        <v>120</v>
      </c>
    </row>
    <row r="96" spans="2:12" ht="93.75">
      <c r="B96" s="69" t="s">
        <v>107</v>
      </c>
      <c r="C96" s="67" t="s">
        <v>108</v>
      </c>
      <c r="D96" s="43" t="s">
        <v>103</v>
      </c>
      <c r="E96" s="43" t="s">
        <v>103</v>
      </c>
      <c r="F96" s="70"/>
      <c r="G96" s="70"/>
      <c r="H96" s="70"/>
      <c r="I96" s="70"/>
      <c r="J96" s="11">
        <v>100</v>
      </c>
      <c r="K96" s="11" t="s">
        <v>120</v>
      </c>
      <c r="L96" s="17" t="s">
        <v>120</v>
      </c>
    </row>
    <row r="97" spans="2:12" ht="87.75" customHeight="1" thickBot="1">
      <c r="B97" s="66" t="s">
        <v>117</v>
      </c>
      <c r="C97" s="37" t="s">
        <v>129</v>
      </c>
      <c r="D97" s="44" t="s">
        <v>82</v>
      </c>
      <c r="E97" s="68" t="s">
        <v>41</v>
      </c>
      <c r="F97" s="9">
        <f>G97</f>
        <v>3725871.92</v>
      </c>
      <c r="G97" s="9">
        <f>3726121-249.08</f>
        <v>3725871.92</v>
      </c>
      <c r="H97" s="9" t="s">
        <v>120</v>
      </c>
      <c r="I97" s="9" t="s">
        <v>120</v>
      </c>
      <c r="J97" s="19"/>
      <c r="K97" s="19"/>
      <c r="L97" s="20"/>
    </row>
    <row r="98" spans="2:12" ht="48" customHeight="1" thickBot="1">
      <c r="B98" s="95" t="s">
        <v>83</v>
      </c>
      <c r="C98" s="96"/>
      <c r="D98" s="45"/>
      <c r="E98" s="29" t="s">
        <v>41</v>
      </c>
      <c r="F98" s="12">
        <f>G98</f>
        <v>3725871.92</v>
      </c>
      <c r="G98" s="12">
        <f>G97</f>
        <v>3725871.92</v>
      </c>
      <c r="H98" s="12" t="str">
        <f aca="true" t="shared" si="8" ref="H98:I99">H97</f>
        <v>-</v>
      </c>
      <c r="I98" s="12" t="str">
        <f t="shared" si="8"/>
        <v>-</v>
      </c>
      <c r="J98" s="21"/>
      <c r="K98" s="21"/>
      <c r="L98" s="22"/>
    </row>
    <row r="99" spans="2:12" ht="54.75" customHeight="1" thickBot="1">
      <c r="B99" s="119" t="s">
        <v>154</v>
      </c>
      <c r="C99" s="120"/>
      <c r="D99" s="46"/>
      <c r="E99" s="46"/>
      <c r="F99" s="23">
        <f>F34+F45+F65+F72+F85+F91+F98</f>
        <v>291735262.12000006</v>
      </c>
      <c r="G99" s="23">
        <f>G34+G45+G65+G72+G85+G91+G98</f>
        <v>291735262.12000006</v>
      </c>
      <c r="H99" s="23" t="str">
        <f t="shared" si="8"/>
        <v>-</v>
      </c>
      <c r="I99" s="23" t="str">
        <f t="shared" si="8"/>
        <v>-</v>
      </c>
      <c r="J99" s="46"/>
      <c r="K99" s="46"/>
      <c r="L99" s="83"/>
    </row>
    <row r="100" spans="2:12" ht="18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ht="18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ht="18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ht="18.75">
      <c r="B103" s="5"/>
      <c r="C103" s="5"/>
      <c r="D103" s="5" t="s">
        <v>114</v>
      </c>
      <c r="E103" s="5"/>
      <c r="F103" s="24">
        <f>F25+F26+F42+F43+F57+F58+F70+F71+F78+F90+F97+F83</f>
        <v>115033620.53999999</v>
      </c>
      <c r="G103" s="24">
        <f>G25+G26+G42+G43+G57+G58+G70+G71+G78+G90+G97+G83</f>
        <v>115033620.53999999</v>
      </c>
      <c r="H103" s="24"/>
      <c r="I103" s="24"/>
      <c r="J103" s="5"/>
      <c r="K103" s="5"/>
      <c r="L103" s="5"/>
    </row>
    <row r="104" spans="2:12" ht="18.75">
      <c r="B104" s="5"/>
      <c r="C104" s="5"/>
      <c r="D104" s="5"/>
      <c r="E104" s="5"/>
      <c r="F104" s="5"/>
      <c r="G104" s="25"/>
      <c r="H104" s="5"/>
      <c r="I104" s="5"/>
      <c r="J104" s="5"/>
      <c r="K104" s="5"/>
      <c r="L104" s="5"/>
    </row>
    <row r="105" spans="2:12" ht="18.75">
      <c r="B105" s="5"/>
      <c r="C105" s="5"/>
      <c r="D105" s="5" t="s">
        <v>115</v>
      </c>
      <c r="E105" s="5"/>
      <c r="F105" s="24">
        <f>F15+F16+F17+F18+F27+F28+F32+F44+F59+F63+F79+F82</f>
        <v>176701641.58</v>
      </c>
      <c r="G105" s="24">
        <f>G15+G16+G17+G18+G27+G28+G32+G44+G59+G63+G79+G82</f>
        <v>176701641.58</v>
      </c>
      <c r="H105" s="24"/>
      <c r="I105" s="24"/>
      <c r="J105" s="5"/>
      <c r="K105" s="5"/>
      <c r="L105" s="5"/>
    </row>
  </sheetData>
  <mergeCells count="55">
    <mergeCell ref="D42:D44"/>
    <mergeCell ref="B46:L46"/>
    <mergeCell ref="B65:C65"/>
    <mergeCell ref="B60:C60"/>
    <mergeCell ref="B61:L61"/>
    <mergeCell ref="B64:C64"/>
    <mergeCell ref="E63:E64"/>
    <mergeCell ref="B47:L47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7:L37"/>
    <mergeCell ref="B99:C99"/>
    <mergeCell ref="B80:C80"/>
    <mergeCell ref="B91:C91"/>
    <mergeCell ref="B92:L92"/>
    <mergeCell ref="B86:L86"/>
    <mergeCell ref="B87:L87"/>
    <mergeCell ref="B88:L88"/>
    <mergeCell ref="B93:L93"/>
    <mergeCell ref="B68:L68"/>
    <mergeCell ref="D63:D64"/>
    <mergeCell ref="D57:D59"/>
    <mergeCell ref="B66:L66"/>
    <mergeCell ref="B67:L67"/>
    <mergeCell ref="B45:C45"/>
    <mergeCell ref="D78:D79"/>
    <mergeCell ref="I2:L2"/>
    <mergeCell ref="B98:C98"/>
    <mergeCell ref="B72:C72"/>
    <mergeCell ref="B73:L73"/>
    <mergeCell ref="B74:L74"/>
    <mergeCell ref="B75:L75"/>
    <mergeCell ref="D70:D71"/>
    <mergeCell ref="B48:L49"/>
    <mergeCell ref="B19:C19"/>
    <mergeCell ref="B20:L20"/>
    <mergeCell ref="B29:C29"/>
    <mergeCell ref="B30:L30"/>
    <mergeCell ref="B33:C33"/>
    <mergeCell ref="B35:L35"/>
    <mergeCell ref="B36:L36"/>
    <mergeCell ref="B34:C34"/>
    <mergeCell ref="B81:L81"/>
    <mergeCell ref="B84:C84"/>
    <mergeCell ref="B85:C85"/>
    <mergeCell ref="M83:M84"/>
    <mergeCell ref="R83:R84"/>
    <mergeCell ref="D82:D83"/>
  </mergeCells>
  <printOptions horizontalCentered="1"/>
  <pageMargins left="0.1968503937007874" right="0.1968503937007874" top="0.2" bottom="0.1968503937007874" header="0" footer="0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2016-12-14T08:40:16Z</dcterms:modified>
  <cp:category/>
  <cp:version/>
  <cp:contentType/>
  <cp:contentStatus/>
</cp:coreProperties>
</file>