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2420" yWindow="1365" windowWidth="16185" windowHeight="11400" tabRatio="897"/>
  </bookViews>
  <sheets>
    <sheet name="Прилож" sheetId="4" r:id="rId1"/>
  </sheets>
  <definedNames>
    <definedName name="_xlnm.Print_Titles" localSheetId="0">Прилож!$11:$11</definedName>
    <definedName name="мп" localSheetId="0">#REF!</definedName>
    <definedName name="мп">#REF!</definedName>
    <definedName name="_xlnm.Print_Area" localSheetId="0">Прилож!$A$1:$S$862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44525"/>
  <customWorkbookViews>
    <customWorkbookView name="Gorbachev - Личное представление" guid="{9872BAE3-55C4-497B-A21D-C80B61179128}" mergeInterval="0" personalView="1" maximized="1" xWindow="1" yWindow="1" windowWidth="1916" windowHeight="859" tabRatio="897" activeSheetId="1"/>
  </customWorkbookViews>
</workbook>
</file>

<file path=xl/calcChain.xml><?xml version="1.0" encoding="utf-8"?>
<calcChain xmlns="http://schemas.openxmlformats.org/spreadsheetml/2006/main">
  <c r="N268" i="4" l="1"/>
  <c r="M268" i="4"/>
  <c r="L268" i="4"/>
  <c r="J268" i="4"/>
  <c r="I268" i="4"/>
  <c r="H268" i="4"/>
  <c r="O268" i="4" l="1"/>
  <c r="N78" i="4"/>
  <c r="M78" i="4"/>
  <c r="L78" i="4"/>
  <c r="J78" i="4"/>
  <c r="I78" i="4"/>
  <c r="H78" i="4"/>
  <c r="O78" i="4"/>
  <c r="N22" i="4"/>
  <c r="M22" i="4"/>
  <c r="L22" i="4"/>
  <c r="J22" i="4"/>
  <c r="I22" i="4"/>
  <c r="H22" i="4"/>
  <c r="O22" i="4"/>
  <c r="N14" i="4"/>
  <c r="M14" i="4"/>
  <c r="L14" i="4"/>
  <c r="J14" i="4"/>
  <c r="I14" i="4"/>
  <c r="H14" i="4"/>
  <c r="O14" i="4"/>
  <c r="K376" i="4"/>
  <c r="P376" i="4" s="1"/>
  <c r="N299" i="4" l="1"/>
  <c r="M299" i="4"/>
  <c r="L299" i="4"/>
  <c r="J299" i="4"/>
  <c r="I299" i="4"/>
  <c r="H29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O299" i="4"/>
  <c r="N92" i="4"/>
  <c r="M92" i="4"/>
  <c r="L92" i="4"/>
  <c r="J92" i="4"/>
  <c r="I92" i="4"/>
  <c r="H92" i="4"/>
  <c r="O92" i="4"/>
  <c r="N154" i="4"/>
  <c r="M154" i="4"/>
  <c r="L154" i="4"/>
  <c r="J154" i="4"/>
  <c r="I154" i="4"/>
  <c r="H154" i="4"/>
  <c r="O154" i="4"/>
  <c r="N183" i="4"/>
  <c r="M183" i="4"/>
  <c r="L183" i="4"/>
  <c r="J183" i="4"/>
  <c r="I183" i="4"/>
  <c r="H183" i="4"/>
  <c r="O183" i="4"/>
  <c r="N202" i="4"/>
  <c r="M202" i="4"/>
  <c r="L202" i="4"/>
  <c r="J202" i="4"/>
  <c r="I202" i="4"/>
  <c r="H202" i="4"/>
  <c r="O202" i="4"/>
  <c r="N207" i="4"/>
  <c r="M207" i="4"/>
  <c r="L207" i="4"/>
  <c r="J207" i="4"/>
  <c r="I207" i="4"/>
  <c r="H207" i="4"/>
  <c r="O207" i="4"/>
  <c r="N232" i="4"/>
  <c r="M232" i="4"/>
  <c r="L232" i="4"/>
  <c r="J232" i="4"/>
  <c r="I232" i="4"/>
  <c r="H232" i="4"/>
  <c r="O232" i="4"/>
  <c r="N244" i="4"/>
  <c r="M244" i="4"/>
  <c r="L244" i="4"/>
  <c r="J244" i="4"/>
  <c r="I244" i="4"/>
  <c r="H244" i="4"/>
  <c r="O244" i="4"/>
  <c r="N340" i="4"/>
  <c r="M340" i="4"/>
  <c r="L340" i="4"/>
  <c r="J340" i="4"/>
  <c r="I340" i="4"/>
  <c r="H340" i="4"/>
  <c r="O340" i="4"/>
  <c r="N348" i="4"/>
  <c r="M348" i="4"/>
  <c r="L348" i="4"/>
  <c r="J348" i="4"/>
  <c r="I348" i="4"/>
  <c r="H348" i="4"/>
  <c r="O348" i="4"/>
  <c r="N370" i="4"/>
  <c r="M370" i="4"/>
  <c r="L370" i="4"/>
  <c r="J370" i="4"/>
  <c r="I370" i="4"/>
  <c r="H370" i="4"/>
  <c r="O370" i="4"/>
  <c r="N383" i="4"/>
  <c r="M383" i="4"/>
  <c r="L383" i="4"/>
  <c r="J383" i="4"/>
  <c r="I383" i="4"/>
  <c r="H383" i="4"/>
  <c r="O383" i="4"/>
  <c r="N438" i="4"/>
  <c r="M438" i="4"/>
  <c r="L438" i="4"/>
  <c r="J438" i="4"/>
  <c r="I438" i="4"/>
  <c r="H438" i="4"/>
  <c r="O438" i="4"/>
  <c r="N678" i="4"/>
  <c r="M678" i="4"/>
  <c r="L678" i="4"/>
  <c r="J678" i="4"/>
  <c r="I678" i="4"/>
  <c r="H678" i="4"/>
  <c r="O678" i="4"/>
  <c r="N739" i="4"/>
  <c r="M739" i="4"/>
  <c r="L739" i="4"/>
  <c r="J739" i="4"/>
  <c r="I739" i="4"/>
  <c r="H739" i="4"/>
  <c r="O739" i="4"/>
  <c r="N751" i="4"/>
  <c r="M751" i="4"/>
  <c r="L751" i="4"/>
  <c r="J751" i="4"/>
  <c r="I751" i="4"/>
  <c r="H751" i="4"/>
  <c r="O751" i="4"/>
  <c r="J759" i="4"/>
  <c r="I759" i="4"/>
  <c r="H759" i="4"/>
  <c r="O759" i="4"/>
  <c r="N762" i="4"/>
  <c r="M762" i="4"/>
  <c r="L762" i="4"/>
  <c r="J762" i="4"/>
  <c r="I762" i="4"/>
  <c r="H762" i="4"/>
  <c r="O762" i="4"/>
  <c r="N773" i="4"/>
  <c r="M773" i="4"/>
  <c r="L773" i="4"/>
  <c r="J773" i="4"/>
  <c r="I773" i="4"/>
  <c r="H773" i="4"/>
  <c r="O773" i="4"/>
  <c r="N786" i="4"/>
  <c r="M786" i="4"/>
  <c r="L786" i="4"/>
  <c r="J786" i="4"/>
  <c r="I786" i="4"/>
  <c r="H786" i="4"/>
  <c r="O786" i="4"/>
  <c r="N793" i="4"/>
  <c r="M793" i="4"/>
  <c r="L793" i="4"/>
  <c r="J793" i="4"/>
  <c r="I793" i="4"/>
  <c r="H793" i="4"/>
  <c r="O793" i="4"/>
  <c r="N807" i="4"/>
  <c r="M807" i="4"/>
  <c r="L807" i="4"/>
  <c r="J807" i="4"/>
  <c r="I807" i="4"/>
  <c r="H807" i="4"/>
  <c r="O807" i="4"/>
  <c r="N810" i="4"/>
  <c r="M810" i="4"/>
  <c r="L810" i="4"/>
  <c r="J810" i="4"/>
  <c r="I810" i="4"/>
  <c r="H810" i="4"/>
  <c r="O810" i="4"/>
  <c r="N814" i="4"/>
  <c r="M814" i="4"/>
  <c r="L814" i="4"/>
  <c r="J814" i="4"/>
  <c r="I814" i="4"/>
  <c r="H814" i="4"/>
  <c r="O814" i="4"/>
  <c r="K602" i="4"/>
  <c r="K572" i="4"/>
  <c r="K46" i="4" l="1"/>
  <c r="K76" i="4"/>
  <c r="P76" i="4" s="1"/>
  <c r="K643" i="4"/>
  <c r="P643" i="4" s="1"/>
  <c r="K595" i="4"/>
  <c r="P595" i="4" s="1"/>
  <c r="K439" i="4"/>
  <c r="K618" i="4"/>
  <c r="P618" i="4" s="1"/>
  <c r="K479" i="4"/>
  <c r="K555" i="4"/>
  <c r="P555" i="4" s="1"/>
  <c r="K489" i="4"/>
  <c r="P489" i="4" s="1"/>
  <c r="K270" i="4"/>
  <c r="P270" i="4" s="1"/>
  <c r="K94" i="4"/>
  <c r="P94" i="4" s="1"/>
  <c r="P439" i="4" l="1"/>
  <c r="K717" i="4"/>
  <c r="K716" i="4" s="1"/>
  <c r="O716" i="4"/>
  <c r="N716" i="4"/>
  <c r="M716" i="4"/>
  <c r="L716" i="4"/>
  <c r="J716" i="4"/>
  <c r="I716" i="4"/>
  <c r="H716" i="4"/>
  <c r="K679" i="4"/>
  <c r="P679" i="4" s="1"/>
  <c r="K686" i="4"/>
  <c r="P686" i="4" s="1"/>
  <c r="P717" i="4" l="1"/>
  <c r="P716" i="4"/>
  <c r="K20" i="4" l="1"/>
  <c r="P20" i="4" s="1"/>
  <c r="O82" i="4" l="1"/>
  <c r="N82" i="4"/>
  <c r="M82" i="4"/>
  <c r="L82" i="4"/>
  <c r="J82" i="4"/>
  <c r="I82" i="4"/>
  <c r="H82" i="4"/>
  <c r="K83" i="4"/>
  <c r="K82" i="4" s="1"/>
  <c r="O85" i="4"/>
  <c r="N85" i="4"/>
  <c r="M85" i="4"/>
  <c r="L85" i="4"/>
  <c r="J85" i="4"/>
  <c r="I85" i="4"/>
  <c r="H85" i="4"/>
  <c r="K86" i="4"/>
  <c r="K85" i="4" s="1"/>
  <c r="P82" i="4" l="1"/>
  <c r="P86" i="4"/>
  <c r="P83" i="4"/>
  <c r="P85" i="4"/>
  <c r="K597" i="4"/>
  <c r="K444" i="4" l="1"/>
  <c r="P444" i="4" s="1"/>
  <c r="K200" i="4"/>
  <c r="P200" i="4" s="1"/>
  <c r="K194" i="4"/>
  <c r="P194" i="4" s="1"/>
  <c r="K198" i="4" l="1"/>
  <c r="P198" i="4" s="1"/>
  <c r="N191" i="4"/>
  <c r="M191" i="4"/>
  <c r="L191" i="4"/>
  <c r="J191" i="4"/>
  <c r="I191" i="4"/>
  <c r="H191" i="4"/>
  <c r="O191" i="4"/>
  <c r="N861" i="4" l="1"/>
  <c r="M861" i="4"/>
  <c r="L861" i="4"/>
  <c r="J861" i="4"/>
  <c r="I861" i="4"/>
  <c r="H861" i="4"/>
  <c r="O861" i="4"/>
  <c r="N857" i="4"/>
  <c r="M857" i="4"/>
  <c r="L857" i="4"/>
  <c r="J857" i="4"/>
  <c r="I857" i="4"/>
  <c r="H857" i="4"/>
  <c r="O857" i="4"/>
  <c r="N851" i="4"/>
  <c r="M851" i="4"/>
  <c r="L851" i="4"/>
  <c r="J851" i="4"/>
  <c r="I851" i="4"/>
  <c r="H851" i="4"/>
  <c r="O851" i="4"/>
  <c r="N748" i="4"/>
  <c r="M748" i="4"/>
  <c r="L748" i="4"/>
  <c r="J748" i="4"/>
  <c r="I748" i="4"/>
  <c r="H748" i="4"/>
  <c r="O748" i="4"/>
  <c r="N736" i="4"/>
  <c r="M736" i="4"/>
  <c r="L736" i="4"/>
  <c r="J736" i="4"/>
  <c r="I736" i="4"/>
  <c r="H736" i="4"/>
  <c r="O736" i="4"/>
  <c r="N719" i="4"/>
  <c r="M719" i="4"/>
  <c r="L719" i="4"/>
  <c r="J719" i="4"/>
  <c r="I719" i="4"/>
  <c r="H719" i="4"/>
  <c r="O719" i="4"/>
  <c r="N711" i="4"/>
  <c r="M711" i="4"/>
  <c r="L711" i="4"/>
  <c r="J711" i="4"/>
  <c r="I711" i="4"/>
  <c r="H711" i="4"/>
  <c r="O711" i="4"/>
  <c r="N708" i="4"/>
  <c r="M708" i="4"/>
  <c r="L708" i="4"/>
  <c r="J708" i="4"/>
  <c r="I708" i="4"/>
  <c r="H708" i="4"/>
  <c r="O708" i="4"/>
  <c r="N696" i="4"/>
  <c r="M696" i="4"/>
  <c r="L696" i="4"/>
  <c r="J696" i="4"/>
  <c r="I696" i="4"/>
  <c r="H696" i="4"/>
  <c r="O696" i="4"/>
  <c r="N672" i="4"/>
  <c r="M672" i="4"/>
  <c r="L672" i="4"/>
  <c r="J672" i="4"/>
  <c r="I672" i="4"/>
  <c r="H672" i="4"/>
  <c r="O672" i="4"/>
  <c r="O431" i="4"/>
  <c r="N431" i="4"/>
  <c r="M431" i="4"/>
  <c r="L431" i="4"/>
  <c r="J431" i="4"/>
  <c r="I431" i="4"/>
  <c r="H431" i="4"/>
  <c r="O435" i="4"/>
  <c r="N435" i="4"/>
  <c r="M435" i="4"/>
  <c r="L435" i="4"/>
  <c r="J435" i="4"/>
  <c r="I435" i="4"/>
  <c r="H435" i="4"/>
  <c r="O401" i="4"/>
  <c r="N401" i="4"/>
  <c r="M401" i="4"/>
  <c r="L401" i="4"/>
  <c r="I401" i="4"/>
  <c r="H401" i="4"/>
  <c r="O398" i="4"/>
  <c r="N398" i="4"/>
  <c r="M398" i="4"/>
  <c r="L398" i="4"/>
  <c r="J398" i="4"/>
  <c r="I398" i="4"/>
  <c r="H398" i="4"/>
  <c r="O395" i="4"/>
  <c r="N395" i="4"/>
  <c r="M395" i="4"/>
  <c r="L395" i="4"/>
  <c r="J395" i="4"/>
  <c r="I395" i="4"/>
  <c r="H395" i="4"/>
  <c r="O392" i="4"/>
  <c r="N392" i="4"/>
  <c r="M392" i="4"/>
  <c r="L392" i="4"/>
  <c r="J392" i="4"/>
  <c r="I392" i="4"/>
  <c r="H392" i="4"/>
  <c r="O365" i="4"/>
  <c r="N365" i="4"/>
  <c r="M365" i="4"/>
  <c r="L365" i="4"/>
  <c r="J365" i="4"/>
  <c r="I365" i="4"/>
  <c r="H365" i="4"/>
  <c r="O359" i="4"/>
  <c r="N359" i="4"/>
  <c r="M359" i="4"/>
  <c r="L359" i="4"/>
  <c r="J359" i="4"/>
  <c r="I359" i="4"/>
  <c r="H359" i="4"/>
  <c r="O355" i="4"/>
  <c r="N355" i="4"/>
  <c r="M355" i="4"/>
  <c r="L355" i="4"/>
  <c r="J355" i="4"/>
  <c r="I355" i="4"/>
  <c r="H355" i="4"/>
  <c r="O345" i="4"/>
  <c r="N345" i="4"/>
  <c r="M345" i="4"/>
  <c r="L345" i="4"/>
  <c r="J345" i="4"/>
  <c r="I345" i="4"/>
  <c r="H345" i="4"/>
  <c r="O294" i="4"/>
  <c r="N294" i="4"/>
  <c r="M294" i="4"/>
  <c r="L294" i="4"/>
  <c r="J294" i="4"/>
  <c r="I294" i="4"/>
  <c r="H294" i="4"/>
  <c r="O284" i="4"/>
  <c r="N284" i="4"/>
  <c r="M284" i="4"/>
  <c r="L284" i="4"/>
  <c r="J284" i="4"/>
  <c r="I284" i="4"/>
  <c r="H284" i="4"/>
  <c r="O280" i="4"/>
  <c r="N280" i="4"/>
  <c r="M280" i="4"/>
  <c r="L280" i="4"/>
  <c r="J280" i="4"/>
  <c r="I280" i="4"/>
  <c r="H280" i="4"/>
  <c r="O275" i="4"/>
  <c r="N275" i="4"/>
  <c r="M275" i="4"/>
  <c r="L275" i="4"/>
  <c r="J275" i="4"/>
  <c r="I275" i="4"/>
  <c r="H275" i="4"/>
  <c r="O272" i="4"/>
  <c r="N272" i="4"/>
  <c r="M272" i="4"/>
  <c r="L272" i="4"/>
  <c r="J272" i="4"/>
  <c r="I272" i="4"/>
  <c r="H272" i="4"/>
  <c r="O265" i="4"/>
  <c r="N265" i="4"/>
  <c r="M265" i="4"/>
  <c r="L265" i="4"/>
  <c r="J265" i="4"/>
  <c r="I265" i="4"/>
  <c r="H265" i="4"/>
  <c r="O262" i="4"/>
  <c r="N262" i="4"/>
  <c r="M262" i="4"/>
  <c r="L262" i="4"/>
  <c r="J262" i="4"/>
  <c r="I262" i="4"/>
  <c r="H262" i="4"/>
  <c r="O259" i="4"/>
  <c r="N259" i="4"/>
  <c r="M259" i="4"/>
  <c r="L259" i="4"/>
  <c r="J259" i="4"/>
  <c r="I259" i="4"/>
  <c r="H259" i="4"/>
  <c r="O255" i="4"/>
  <c r="N255" i="4"/>
  <c r="M255" i="4"/>
  <c r="L255" i="4"/>
  <c r="J255" i="4"/>
  <c r="I255" i="4"/>
  <c r="H255" i="4"/>
  <c r="O252" i="4"/>
  <c r="N252" i="4"/>
  <c r="M252" i="4"/>
  <c r="L252" i="4"/>
  <c r="J252" i="4"/>
  <c r="I252" i="4"/>
  <c r="H252" i="4"/>
  <c r="O249" i="4"/>
  <c r="N249" i="4"/>
  <c r="M249" i="4"/>
  <c r="L249" i="4"/>
  <c r="J249" i="4"/>
  <c r="I249" i="4"/>
  <c r="H249" i="4"/>
  <c r="O241" i="4"/>
  <c r="N241" i="4"/>
  <c r="M241" i="4"/>
  <c r="L241" i="4"/>
  <c r="J241" i="4"/>
  <c r="I241" i="4"/>
  <c r="H241" i="4"/>
  <c r="O226" i="4"/>
  <c r="N226" i="4"/>
  <c r="M226" i="4"/>
  <c r="L226" i="4"/>
  <c r="J226" i="4"/>
  <c r="I226" i="4"/>
  <c r="H226" i="4"/>
  <c r="O222" i="4"/>
  <c r="N222" i="4"/>
  <c r="M222" i="4"/>
  <c r="L222" i="4"/>
  <c r="J222" i="4"/>
  <c r="I222" i="4"/>
  <c r="H222" i="4"/>
  <c r="O219" i="4"/>
  <c r="N219" i="4"/>
  <c r="M219" i="4"/>
  <c r="L219" i="4"/>
  <c r="J219" i="4"/>
  <c r="I219" i="4"/>
  <c r="H219" i="4"/>
  <c r="O211" i="4"/>
  <c r="N211" i="4"/>
  <c r="M211" i="4"/>
  <c r="L211" i="4"/>
  <c r="J211" i="4"/>
  <c r="I211" i="4"/>
  <c r="H211" i="4"/>
  <c r="O180" i="4"/>
  <c r="N180" i="4"/>
  <c r="M180" i="4"/>
  <c r="L180" i="4"/>
  <c r="J180" i="4"/>
  <c r="I180" i="4"/>
  <c r="H180" i="4"/>
  <c r="O173" i="4"/>
  <c r="N173" i="4"/>
  <c r="M173" i="4"/>
  <c r="L173" i="4"/>
  <c r="J173" i="4"/>
  <c r="I173" i="4"/>
  <c r="H173" i="4"/>
  <c r="O162" i="4"/>
  <c r="N162" i="4"/>
  <c r="M162" i="4"/>
  <c r="L162" i="4"/>
  <c r="J162" i="4"/>
  <c r="I162" i="4"/>
  <c r="H162" i="4"/>
  <c r="O159" i="4" l="1"/>
  <c r="N159" i="4"/>
  <c r="M159" i="4"/>
  <c r="L159" i="4"/>
  <c r="J159" i="4"/>
  <c r="I159" i="4"/>
  <c r="H159" i="4"/>
  <c r="O150" i="4"/>
  <c r="N150" i="4"/>
  <c r="M150" i="4"/>
  <c r="L150" i="4"/>
  <c r="J150" i="4"/>
  <c r="I150" i="4"/>
  <c r="H150" i="4"/>
  <c r="O145" i="4"/>
  <c r="N145" i="4"/>
  <c r="M145" i="4"/>
  <c r="L145" i="4"/>
  <c r="J145" i="4"/>
  <c r="I145" i="4"/>
  <c r="H145" i="4"/>
  <c r="O140" i="4"/>
  <c r="N140" i="4"/>
  <c r="M140" i="4"/>
  <c r="L140" i="4"/>
  <c r="J140" i="4"/>
  <c r="I140" i="4"/>
  <c r="H140" i="4"/>
  <c r="O136" i="4"/>
  <c r="N136" i="4"/>
  <c r="M136" i="4"/>
  <c r="L136" i="4"/>
  <c r="J136" i="4"/>
  <c r="I136" i="4"/>
  <c r="H136" i="4"/>
  <c r="O129" i="4"/>
  <c r="N129" i="4"/>
  <c r="M129" i="4"/>
  <c r="L129" i="4"/>
  <c r="J129" i="4"/>
  <c r="I129" i="4"/>
  <c r="H129" i="4"/>
  <c r="O125" i="4"/>
  <c r="N125" i="4"/>
  <c r="M125" i="4"/>
  <c r="L125" i="4"/>
  <c r="J125" i="4"/>
  <c r="I125" i="4"/>
  <c r="H125" i="4"/>
  <c r="O121" i="4"/>
  <c r="N121" i="4"/>
  <c r="M121" i="4"/>
  <c r="L121" i="4"/>
  <c r="J121" i="4"/>
  <c r="I121" i="4"/>
  <c r="H121" i="4"/>
  <c r="O88" i="4"/>
  <c r="N88" i="4"/>
  <c r="M88" i="4"/>
  <c r="L88" i="4"/>
  <c r="J88" i="4"/>
  <c r="I88" i="4"/>
  <c r="H88" i="4"/>
  <c r="K609" i="4" l="1"/>
  <c r="P609" i="4" s="1"/>
  <c r="K96" i="4" l="1"/>
  <c r="P96" i="4" s="1"/>
  <c r="K95" i="4"/>
  <c r="P95" i="4" s="1"/>
  <c r="K834" i="4"/>
  <c r="P834" i="4" s="1"/>
  <c r="K821" i="4"/>
  <c r="P821" i="4" s="1"/>
  <c r="K816" i="4"/>
  <c r="P816" i="4" s="1"/>
  <c r="K246" i="4" l="1"/>
  <c r="P246" i="4" s="1"/>
  <c r="K151" i="4" l="1"/>
  <c r="K117" i="4"/>
  <c r="P117" i="4" s="1"/>
  <c r="P151" i="4" l="1"/>
  <c r="K119" i="4"/>
  <c r="P119" i="4" s="1"/>
  <c r="P597" i="4" l="1"/>
  <c r="K230" i="4" l="1"/>
  <c r="P230" i="4" s="1"/>
  <c r="K228" i="4"/>
  <c r="P228" i="4" s="1"/>
  <c r="P316" i="4"/>
  <c r="K506" i="4"/>
  <c r="P506" i="4" s="1"/>
  <c r="K468" i="4"/>
  <c r="P468" i="4" s="1"/>
  <c r="K466" i="4"/>
  <c r="P466" i="4" s="1"/>
  <c r="K464" i="4"/>
  <c r="P464" i="4" s="1"/>
  <c r="K462" i="4"/>
  <c r="P462" i="4" s="1"/>
  <c r="K654" i="4" l="1"/>
  <c r="P654" i="4" s="1"/>
  <c r="K624" i="4"/>
  <c r="P624" i="4" s="1"/>
  <c r="K616" i="4"/>
  <c r="P616" i="4" s="1"/>
  <c r="K615" i="4"/>
  <c r="P615" i="4" s="1"/>
  <c r="K593" i="4"/>
  <c r="P593" i="4" s="1"/>
  <c r="K538" i="4"/>
  <c r="P538" i="4" s="1"/>
  <c r="K532" i="4"/>
  <c r="P532" i="4" s="1"/>
  <c r="K526" i="4"/>
  <c r="P526" i="4" s="1"/>
  <c r="K838" i="4"/>
  <c r="P838" i="4" s="1"/>
  <c r="P306" i="4" l="1"/>
  <c r="K53" i="4" l="1"/>
  <c r="P53" i="4" s="1"/>
  <c r="K52" i="4"/>
  <c r="P52" i="4" s="1"/>
  <c r="K49" i="4"/>
  <c r="P49" i="4" s="1"/>
  <c r="K55" i="4"/>
  <c r="P55" i="4" s="1"/>
  <c r="K417" i="4" l="1"/>
  <c r="P417" i="4" s="1"/>
  <c r="K379" i="4" l="1"/>
  <c r="P379" i="4" s="1"/>
  <c r="K378" i="4"/>
  <c r="P378" i="4" s="1"/>
  <c r="K377" i="4"/>
  <c r="K204" i="4"/>
  <c r="P204" i="4" s="1"/>
  <c r="K203" i="4"/>
  <c r="K433" i="4"/>
  <c r="P433" i="4" s="1"/>
  <c r="K432" i="4"/>
  <c r="P203" i="4" l="1"/>
  <c r="P432" i="4"/>
  <c r="K431" i="4"/>
  <c r="P431" i="4" s="1"/>
  <c r="P494" i="4" l="1"/>
  <c r="K494" i="4"/>
  <c r="K848" i="4" l="1"/>
  <c r="P848" i="4" s="1"/>
  <c r="K847" i="4"/>
  <c r="P847" i="4" s="1"/>
  <c r="K855" i="4" l="1"/>
  <c r="P411" i="4"/>
  <c r="K411" i="4"/>
  <c r="K292" i="4"/>
  <c r="K606" i="4" l="1"/>
  <c r="K486" i="4"/>
  <c r="P486" i="4" s="1"/>
  <c r="K565" i="4"/>
  <c r="K456" i="4"/>
  <c r="K455" i="4"/>
  <c r="K396" i="4"/>
  <c r="K395" i="4" s="1"/>
  <c r="K393" i="4"/>
  <c r="K392" i="4" s="1"/>
  <c r="K353" i="4"/>
  <c r="K352" i="4"/>
  <c r="K351" i="4"/>
  <c r="K350" i="4"/>
  <c r="K349" i="4"/>
  <c r="K346" i="4"/>
  <c r="K345" i="4" s="1"/>
  <c r="K343" i="4"/>
  <c r="K342" i="4"/>
  <c r="K341" i="4"/>
  <c r="K269" i="4"/>
  <c r="K268" i="4" s="1"/>
  <c r="K247" i="4"/>
  <c r="K242" i="4"/>
  <c r="K241" i="4" s="1"/>
  <c r="K239" i="4"/>
  <c r="K238" i="4"/>
  <c r="K237" i="4"/>
  <c r="K236" i="4"/>
  <c r="K235" i="4"/>
  <c r="K234" i="4"/>
  <c r="K233" i="4"/>
  <c r="K229" i="4"/>
  <c r="K227" i="4"/>
  <c r="K205" i="4"/>
  <c r="K202" i="4" s="1"/>
  <c r="K189" i="4"/>
  <c r="K188" i="4"/>
  <c r="K187" i="4"/>
  <c r="K186" i="4"/>
  <c r="K185" i="4"/>
  <c r="K184" i="4"/>
  <c r="K175" i="4"/>
  <c r="K160" i="4"/>
  <c r="K159" i="4" s="1"/>
  <c r="K157" i="4"/>
  <c r="K156" i="4"/>
  <c r="K155" i="4"/>
  <c r="K152" i="4"/>
  <c r="K150" i="4" s="1"/>
  <c r="K148" i="4"/>
  <c r="K147" i="4"/>
  <c r="K146" i="4"/>
  <c r="K143" i="4"/>
  <c r="K142" i="4"/>
  <c r="K141" i="4"/>
  <c r="K138" i="4"/>
  <c r="K137" i="4"/>
  <c r="K134" i="4"/>
  <c r="K133" i="4" s="1"/>
  <c r="K131" i="4"/>
  <c r="K130" i="4"/>
  <c r="K127" i="4"/>
  <c r="K126" i="4"/>
  <c r="K123" i="4"/>
  <c r="K122" i="4"/>
  <c r="K118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3" i="4"/>
  <c r="K177" i="4"/>
  <c r="K176" i="4"/>
  <c r="K171" i="4"/>
  <c r="K170" i="4"/>
  <c r="K169" i="4"/>
  <c r="K168" i="4"/>
  <c r="K164" i="4"/>
  <c r="K163" i="4"/>
  <c r="K79" i="4"/>
  <c r="K24" i="4"/>
  <c r="K72" i="4"/>
  <c r="K71" i="4"/>
  <c r="K70" i="4"/>
  <c r="K69" i="4"/>
  <c r="K68" i="4"/>
  <c r="K67" i="4"/>
  <c r="K66" i="4"/>
  <c r="K65" i="4"/>
  <c r="K63" i="4"/>
  <c r="K62" i="4"/>
  <c r="K61" i="4"/>
  <c r="K59" i="4"/>
  <c r="K57" i="4"/>
  <c r="K56" i="4"/>
  <c r="K54" i="4"/>
  <c r="K50" i="4"/>
  <c r="K48" i="4"/>
  <c r="K47" i="4"/>
  <c r="K45" i="4"/>
  <c r="K44" i="4"/>
  <c r="K43" i="4"/>
  <c r="K41" i="4"/>
  <c r="K40" i="4"/>
  <c r="K39" i="4"/>
  <c r="K38" i="4"/>
  <c r="K37" i="4"/>
  <c r="K36" i="4"/>
  <c r="K33" i="4"/>
  <c r="K32" i="4"/>
  <c r="K31" i="4"/>
  <c r="K29" i="4"/>
  <c r="K28" i="4"/>
  <c r="K27" i="4"/>
  <c r="K26" i="4"/>
  <c r="K25" i="4"/>
  <c r="K23" i="4"/>
  <c r="K19" i="4"/>
  <c r="K18" i="4"/>
  <c r="K17" i="4"/>
  <c r="K16" i="4"/>
  <c r="P16" i="4" s="1"/>
  <c r="K15" i="4"/>
  <c r="K14" i="4" s="1"/>
  <c r="K436" i="4"/>
  <c r="K836" i="4"/>
  <c r="K844" i="4"/>
  <c r="K787" i="4"/>
  <c r="K783" i="4"/>
  <c r="K767" i="4"/>
  <c r="K763" i="4"/>
  <c r="K766" i="4"/>
  <c r="K765" i="4"/>
  <c r="K764" i="4"/>
  <c r="K757" i="4"/>
  <c r="K756" i="4"/>
  <c r="K755" i="4"/>
  <c r="K754" i="4"/>
  <c r="K753" i="4"/>
  <c r="K752" i="4"/>
  <c r="K751" i="4" s="1"/>
  <c r="K746" i="4"/>
  <c r="K745" i="4"/>
  <c r="K744" i="4"/>
  <c r="K743" i="4"/>
  <c r="K742" i="4"/>
  <c r="K741" i="4"/>
  <c r="K740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693" i="4"/>
  <c r="K691" i="4"/>
  <c r="K689" i="4"/>
  <c r="K687" i="4"/>
  <c r="K684" i="4"/>
  <c r="K644" i="4"/>
  <c r="K500" i="4"/>
  <c r="K498" i="4"/>
  <c r="K499" i="4"/>
  <c r="K482" i="4"/>
  <c r="K670" i="4"/>
  <c r="K661" i="4"/>
  <c r="K660" i="4"/>
  <c r="K659" i="4"/>
  <c r="K638" i="4"/>
  <c r="K633" i="4"/>
  <c r="K632" i="4"/>
  <c r="K626" i="4"/>
  <c r="K614" i="4"/>
  <c r="K613" i="4"/>
  <c r="K646" i="4"/>
  <c r="K604" i="4"/>
  <c r="K603" i="4"/>
  <c r="K601" i="4"/>
  <c r="K592" i="4"/>
  <c r="K590" i="4"/>
  <c r="K580" i="4"/>
  <c r="K577" i="4"/>
  <c r="K571" i="4"/>
  <c r="K570" i="4"/>
  <c r="K568" i="4"/>
  <c r="K567" i="4"/>
  <c r="K556" i="4"/>
  <c r="K554" i="4"/>
  <c r="K551" i="4"/>
  <c r="K550" i="4"/>
  <c r="K549" i="4"/>
  <c r="K548" i="4"/>
  <c r="K546" i="4"/>
  <c r="K545" i="4"/>
  <c r="K544" i="4"/>
  <c r="K543" i="4"/>
  <c r="K541" i="4"/>
  <c r="K540" i="4"/>
  <c r="K539" i="4"/>
  <c r="K537" i="4"/>
  <c r="K529" i="4"/>
  <c r="K517" i="4"/>
  <c r="K515" i="4"/>
  <c r="K511" i="4"/>
  <c r="K510" i="4"/>
  <c r="K508" i="4"/>
  <c r="K507" i="4"/>
  <c r="K490" i="4"/>
  <c r="K488" i="4"/>
  <c r="K483" i="4"/>
  <c r="K478" i="4"/>
  <c r="K477" i="4"/>
  <c r="K476" i="4"/>
  <c r="P476" i="4" s="1"/>
  <c r="K475" i="4"/>
  <c r="K474" i="4"/>
  <c r="K473" i="4"/>
  <c r="K472" i="4"/>
  <c r="K471" i="4"/>
  <c r="K470" i="4"/>
  <c r="K469" i="4"/>
  <c r="K454" i="4"/>
  <c r="K453" i="4"/>
  <c r="K452" i="4"/>
  <c r="K451" i="4"/>
  <c r="K450" i="4"/>
  <c r="K449" i="4"/>
  <c r="K448" i="4"/>
  <c r="K447" i="4"/>
  <c r="K446" i="4"/>
  <c r="K445" i="4"/>
  <c r="K443" i="4"/>
  <c r="K442" i="4"/>
  <c r="K441" i="4"/>
  <c r="K440" i="4"/>
  <c r="K399" i="4"/>
  <c r="K398" i="4" s="1"/>
  <c r="K390" i="4"/>
  <c r="P390" i="4" s="1"/>
  <c r="K389" i="4"/>
  <c r="P389" i="4" s="1"/>
  <c r="K388" i="4"/>
  <c r="P388" i="4" s="1"/>
  <c r="K387" i="4"/>
  <c r="K386" i="4"/>
  <c r="K385" i="4"/>
  <c r="K384" i="4"/>
  <c r="K381" i="4"/>
  <c r="K380" i="4"/>
  <c r="K375" i="4"/>
  <c r="K374" i="4"/>
  <c r="K373" i="4"/>
  <c r="K372" i="4"/>
  <c r="K371" i="4"/>
  <c r="K300" i="4"/>
  <c r="K299" i="4" s="1"/>
  <c r="K282" i="4"/>
  <c r="K281" i="4"/>
  <c r="K280" i="4" s="1"/>
  <c r="K278" i="4"/>
  <c r="K277" i="4"/>
  <c r="K276" i="4"/>
  <c r="K273" i="4"/>
  <c r="K272" i="4" s="1"/>
  <c r="K217" i="4"/>
  <c r="K216" i="4"/>
  <c r="K215" i="4"/>
  <c r="K214" i="4"/>
  <c r="K213" i="4"/>
  <c r="K212" i="4"/>
  <c r="K199" i="4"/>
  <c r="K197" i="4"/>
  <c r="K196" i="4"/>
  <c r="K195" i="4"/>
  <c r="K193" i="4"/>
  <c r="K192" i="4"/>
  <c r="K174" i="4"/>
  <c r="K178" i="4"/>
  <c r="K181" i="4"/>
  <c r="K180" i="4" s="1"/>
  <c r="N290" i="4"/>
  <c r="M290" i="4"/>
  <c r="L290" i="4"/>
  <c r="J290" i="4"/>
  <c r="I290" i="4"/>
  <c r="H290" i="4"/>
  <c r="K89" i="4"/>
  <c r="K90" i="4"/>
  <c r="P90" i="4" s="1"/>
  <c r="K425" i="4"/>
  <c r="P425" i="4" s="1"/>
  <c r="K426" i="4"/>
  <c r="P426" i="4" s="1"/>
  <c r="K413" i="4"/>
  <c r="P413" i="4" s="1"/>
  <c r="K429" i="4"/>
  <c r="P429" i="4" s="1"/>
  <c r="K410" i="4"/>
  <c r="K407" i="4"/>
  <c r="P407" i="4" s="1"/>
  <c r="K405" i="4"/>
  <c r="P405" i="4" s="1"/>
  <c r="K404" i="4"/>
  <c r="P404" i="4" s="1"/>
  <c r="K403" i="4"/>
  <c r="P403" i="4" s="1"/>
  <c r="K402" i="4"/>
  <c r="K406" i="4"/>
  <c r="P406" i="4" s="1"/>
  <c r="K428" i="4"/>
  <c r="P428" i="4" s="1"/>
  <c r="K416" i="4"/>
  <c r="P416" i="4" s="1"/>
  <c r="K424" i="4"/>
  <c r="K209" i="4"/>
  <c r="P209" i="4" s="1"/>
  <c r="K370" i="4" l="1"/>
  <c r="K92" i="4"/>
  <c r="K232" i="4"/>
  <c r="K383" i="4"/>
  <c r="K183" i="4"/>
  <c r="K739" i="4"/>
  <c r="K154" i="4"/>
  <c r="K340" i="4"/>
  <c r="K348" i="4"/>
  <c r="K136" i="4"/>
  <c r="K191" i="4"/>
  <c r="P191" i="4" s="1"/>
  <c r="K88" i="4"/>
  <c r="P88" i="4" s="1"/>
  <c r="K173" i="4"/>
  <c r="K719" i="4"/>
  <c r="K121" i="4"/>
  <c r="K129" i="4"/>
  <c r="K226" i="4"/>
  <c r="K211" i="4"/>
  <c r="P299" i="4"/>
  <c r="K125" i="4"/>
  <c r="P232" i="4"/>
  <c r="K275" i="4"/>
  <c r="K140" i="4"/>
  <c r="P436" i="4"/>
  <c r="K435" i="4"/>
  <c r="P435" i="4" s="1"/>
  <c r="K145" i="4"/>
  <c r="P402" i="4"/>
  <c r="P89" i="4"/>
  <c r="P41" i="4"/>
  <c r="K591" i="4"/>
  <c r="P591" i="4" s="1"/>
  <c r="P292" i="4"/>
  <c r="P508" i="4"/>
  <c r="P337" i="4"/>
  <c r="P328" i="4"/>
  <c r="P385" i="4"/>
  <c r="P371" i="4"/>
  <c r="P372" i="4"/>
  <c r="P373" i="4"/>
  <c r="P278" i="4"/>
  <c r="P375" i="4"/>
  <c r="P216" i="4"/>
  <c r="P184" i="4"/>
  <c r="P160" i="4"/>
  <c r="P159" i="4" s="1"/>
  <c r="P111" i="4"/>
  <c r="P310" i="4"/>
  <c r="P309" i="4"/>
  <c r="P315" i="4"/>
  <c r="L760" i="4"/>
  <c r="L759" i="4" s="1"/>
  <c r="M760" i="4"/>
  <c r="M759" i="4" s="1"/>
  <c r="N760" i="4"/>
  <c r="N759" i="4" s="1"/>
  <c r="P410" i="4"/>
  <c r="P79" i="4"/>
  <c r="P345" i="4"/>
  <c r="P325" i="4"/>
  <c r="P324" i="4"/>
  <c r="P688" i="4"/>
  <c r="P685" i="4"/>
  <c r="P314" i="4"/>
  <c r="P312" i="4"/>
  <c r="P301" i="4"/>
  <c r="P196" i="4"/>
  <c r="P195" i="4"/>
  <c r="P163" i="4"/>
  <c r="P764" i="4"/>
  <c r="P765" i="4"/>
  <c r="P766" i="4"/>
  <c r="P380" i="4"/>
  <c r="P334" i="4"/>
  <c r="P181" i="4"/>
  <c r="P273" i="4"/>
  <c r="P269" i="4"/>
  <c r="P155" i="4"/>
  <c r="O133" i="4"/>
  <c r="P787" i="4"/>
  <c r="P551" i="4"/>
  <c r="P193" i="4"/>
  <c r="P168" i="4"/>
  <c r="P63" i="4"/>
  <c r="P65" i="4"/>
  <c r="P18" i="4"/>
  <c r="P19" i="4"/>
  <c r="P311" i="4"/>
  <c r="P164" i="4"/>
  <c r="P638" i="4"/>
  <c r="P836" i="4"/>
  <c r="P844" i="4"/>
  <c r="P783" i="4"/>
  <c r="P767" i="4"/>
  <c r="P763" i="4"/>
  <c r="P757" i="4"/>
  <c r="P756" i="4"/>
  <c r="P755" i="4"/>
  <c r="P754" i="4"/>
  <c r="P753" i="4"/>
  <c r="P752" i="4"/>
  <c r="P746" i="4"/>
  <c r="P745" i="4"/>
  <c r="P744" i="4"/>
  <c r="P743" i="4"/>
  <c r="P742" i="4"/>
  <c r="P741" i="4"/>
  <c r="P740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693" i="4"/>
  <c r="P691" i="4"/>
  <c r="P689" i="4"/>
  <c r="P687" i="4"/>
  <c r="P684" i="4"/>
  <c r="P670" i="4"/>
  <c r="P661" i="4"/>
  <c r="P660" i="4"/>
  <c r="P659" i="4"/>
  <c r="P646" i="4"/>
  <c r="P644" i="4"/>
  <c r="P633" i="4"/>
  <c r="P632" i="4"/>
  <c r="P626" i="4"/>
  <c r="P614" i="4"/>
  <c r="P613" i="4"/>
  <c r="P606" i="4"/>
  <c r="P604" i="4"/>
  <c r="P603" i="4"/>
  <c r="P601" i="4"/>
  <c r="P592" i="4"/>
  <c r="P590" i="4"/>
  <c r="P580" i="4"/>
  <c r="P577" i="4"/>
  <c r="P571" i="4"/>
  <c r="P570" i="4"/>
  <c r="P568" i="4"/>
  <c r="P567" i="4"/>
  <c r="P565" i="4"/>
  <c r="P556" i="4"/>
  <c r="P554" i="4"/>
  <c r="P550" i="4"/>
  <c r="P549" i="4"/>
  <c r="P548" i="4"/>
  <c r="P546" i="4"/>
  <c r="P545" i="4"/>
  <c r="P544" i="4"/>
  <c r="P543" i="4"/>
  <c r="P541" i="4"/>
  <c r="P540" i="4"/>
  <c r="P539" i="4"/>
  <c r="P537" i="4"/>
  <c r="P529" i="4"/>
  <c r="P517" i="4"/>
  <c r="P515" i="4"/>
  <c r="P511" i="4"/>
  <c r="P510" i="4"/>
  <c r="P507" i="4"/>
  <c r="P500" i="4"/>
  <c r="P499" i="4"/>
  <c r="P498" i="4"/>
  <c r="P490" i="4"/>
  <c r="P488" i="4"/>
  <c r="P483" i="4"/>
  <c r="P482" i="4"/>
  <c r="P479" i="4"/>
  <c r="P478" i="4"/>
  <c r="P477" i="4"/>
  <c r="P475" i="4"/>
  <c r="P474" i="4"/>
  <c r="P473" i="4"/>
  <c r="P472" i="4"/>
  <c r="P471" i="4"/>
  <c r="P470" i="4"/>
  <c r="P469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3" i="4"/>
  <c r="P442" i="4"/>
  <c r="P441" i="4"/>
  <c r="P440" i="4"/>
  <c r="J427" i="4"/>
  <c r="J423" i="4"/>
  <c r="J422" i="4"/>
  <c r="J421" i="4"/>
  <c r="J420" i="4"/>
  <c r="J419" i="4"/>
  <c r="J418" i="4"/>
  <c r="J414" i="4"/>
  <c r="J412" i="4"/>
  <c r="J409" i="4"/>
  <c r="J408" i="4"/>
  <c r="P393" i="4"/>
  <c r="P399" i="4"/>
  <c r="P387" i="4"/>
  <c r="P386" i="4"/>
  <c r="P384" i="4"/>
  <c r="P396" i="4"/>
  <c r="P381" i="4"/>
  <c r="P377" i="4"/>
  <c r="P374" i="4"/>
  <c r="P353" i="4"/>
  <c r="P352" i="4"/>
  <c r="P351" i="4"/>
  <c r="P350" i="4"/>
  <c r="P349" i="4"/>
  <c r="P346" i="4"/>
  <c r="P343" i="4"/>
  <c r="P342" i="4"/>
  <c r="P341" i="4"/>
  <c r="P338" i="4"/>
  <c r="P336" i="4"/>
  <c r="P335" i="4"/>
  <c r="P333" i="4"/>
  <c r="P332" i="4"/>
  <c r="P331" i="4"/>
  <c r="P330" i="4"/>
  <c r="P329" i="4"/>
  <c r="P327" i="4"/>
  <c r="P326" i="4"/>
  <c r="P323" i="4"/>
  <c r="P322" i="4"/>
  <c r="P321" i="4"/>
  <c r="P320" i="4"/>
  <c r="P319" i="4"/>
  <c r="P318" i="4"/>
  <c r="P317" i="4"/>
  <c r="P313" i="4"/>
  <c r="P308" i="4"/>
  <c r="P307" i="4"/>
  <c r="P305" i="4"/>
  <c r="P304" i="4"/>
  <c r="P303" i="4"/>
  <c r="P302" i="4"/>
  <c r="P300" i="4"/>
  <c r="P282" i="4"/>
  <c r="P281" i="4"/>
  <c r="P277" i="4"/>
  <c r="P276" i="4"/>
  <c r="P247" i="4"/>
  <c r="P242" i="4"/>
  <c r="P239" i="4"/>
  <c r="P238" i="4"/>
  <c r="P237" i="4"/>
  <c r="P236" i="4"/>
  <c r="P235" i="4"/>
  <c r="P234" i="4"/>
  <c r="P233" i="4"/>
  <c r="P229" i="4"/>
  <c r="P227" i="4"/>
  <c r="P217" i="4"/>
  <c r="P215" i="4"/>
  <c r="P214" i="4"/>
  <c r="P213" i="4"/>
  <c r="P212" i="4"/>
  <c r="P199" i="4"/>
  <c r="P197" i="4"/>
  <c r="P192" i="4"/>
  <c r="P205" i="4"/>
  <c r="P189" i="4"/>
  <c r="P188" i="4"/>
  <c r="P187" i="4"/>
  <c r="P186" i="4"/>
  <c r="P185" i="4"/>
  <c r="P178" i="4"/>
  <c r="P177" i="4"/>
  <c r="P176" i="4"/>
  <c r="P174" i="4"/>
  <c r="P157" i="4"/>
  <c r="P156" i="4"/>
  <c r="P152" i="4"/>
  <c r="P148" i="4"/>
  <c r="P147" i="4"/>
  <c r="P146" i="4"/>
  <c r="P143" i="4"/>
  <c r="P142" i="4"/>
  <c r="P141" i="4"/>
  <c r="P138" i="4"/>
  <c r="P137" i="4"/>
  <c r="P134" i="4"/>
  <c r="N133" i="4"/>
  <c r="N12" i="4" s="1"/>
  <c r="M133" i="4"/>
  <c r="L133" i="4"/>
  <c r="L12" i="4" s="1"/>
  <c r="J133" i="4"/>
  <c r="I133" i="4"/>
  <c r="I12" i="4" s="1"/>
  <c r="H133" i="4"/>
  <c r="H12" i="4" s="1"/>
  <c r="P131" i="4"/>
  <c r="P130" i="4"/>
  <c r="P127" i="4"/>
  <c r="P126" i="4"/>
  <c r="P123" i="4"/>
  <c r="P122" i="4"/>
  <c r="P118" i="4"/>
  <c r="P116" i="4"/>
  <c r="P115" i="4"/>
  <c r="P114" i="4"/>
  <c r="P113" i="4"/>
  <c r="P112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3" i="4"/>
  <c r="P50" i="4"/>
  <c r="P48" i="4"/>
  <c r="P72" i="4"/>
  <c r="P71" i="4"/>
  <c r="P70" i="4"/>
  <c r="P69" i="4"/>
  <c r="P68" i="4"/>
  <c r="P67" i="4"/>
  <c r="P66" i="4"/>
  <c r="P62" i="4"/>
  <c r="P61" i="4"/>
  <c r="P59" i="4"/>
  <c r="P57" i="4"/>
  <c r="P56" i="4"/>
  <c r="P54" i="4"/>
  <c r="P47" i="4"/>
  <c r="P44" i="4"/>
  <c r="P43" i="4"/>
  <c r="P40" i="4"/>
  <c r="P39" i="4"/>
  <c r="P38" i="4"/>
  <c r="P45" i="4"/>
  <c r="P37" i="4"/>
  <c r="P36" i="4"/>
  <c r="P17" i="4"/>
  <c r="P15" i="4"/>
  <c r="P32" i="4"/>
  <c r="P31" i="4"/>
  <c r="P28" i="4"/>
  <c r="P29" i="4"/>
  <c r="P23" i="4"/>
  <c r="P27" i="4"/>
  <c r="P33" i="4"/>
  <c r="P24" i="4"/>
  <c r="P25" i="4"/>
  <c r="P26" i="4"/>
  <c r="M12" i="4" l="1"/>
  <c r="J401" i="4"/>
  <c r="J12" i="4" s="1"/>
  <c r="K760" i="4"/>
  <c r="K759" i="4" s="1"/>
  <c r="P202" i="4"/>
  <c r="P129" i="4"/>
  <c r="P719" i="4"/>
  <c r="P121" i="4"/>
  <c r="P145" i="4"/>
  <c r="P140" i="4"/>
  <c r="P150" i="4"/>
  <c r="P226" i="4"/>
  <c r="P340" i="4"/>
  <c r="P92" i="4"/>
  <c r="P154" i="4"/>
  <c r="P751" i="4"/>
  <c r="P395" i="4"/>
  <c r="P398" i="4"/>
  <c r="P392" i="4"/>
  <c r="P739" i="4"/>
  <c r="P275" i="4"/>
  <c r="P383" i="4"/>
  <c r="P211" i="4"/>
  <c r="P183" i="4"/>
  <c r="P370" i="4"/>
  <c r="P280" i="4"/>
  <c r="P348" i="4"/>
  <c r="P125" i="4"/>
  <c r="P133" i="4"/>
  <c r="P268" i="4"/>
  <c r="P136" i="4"/>
  <c r="P241" i="4"/>
  <c r="P272" i="4"/>
  <c r="P180" i="4"/>
  <c r="P169" i="4"/>
  <c r="P171" i="4"/>
  <c r="P170" i="4"/>
  <c r="P424" i="4"/>
  <c r="K415" i="4"/>
  <c r="P760" i="4" l="1"/>
  <c r="P759" i="4" s="1"/>
  <c r="P14" i="4"/>
  <c r="P415" i="4"/>
  <c r="P175" i="4"/>
  <c r="P173" i="4"/>
  <c r="K30" i="4"/>
  <c r="K42" i="4"/>
  <c r="P42" i="4" s="1"/>
  <c r="K35" i="4"/>
  <c r="P35" i="4" s="1"/>
  <c r="P46" i="4"/>
  <c r="K51" i="4"/>
  <c r="P51" i="4" s="1"/>
  <c r="K58" i="4"/>
  <c r="P58" i="4" s="1"/>
  <c r="K60" i="4"/>
  <c r="P60" i="4" s="1"/>
  <c r="K64" i="4"/>
  <c r="P64" i="4" s="1"/>
  <c r="K73" i="4"/>
  <c r="P73" i="4" s="1"/>
  <c r="K74" i="4"/>
  <c r="K75" i="4"/>
  <c r="P75" i="4" s="1"/>
  <c r="K80" i="4"/>
  <c r="K78" i="4" s="1"/>
  <c r="P74" i="4" l="1"/>
  <c r="P78" i="4"/>
  <c r="P30" i="4"/>
  <c r="P80" i="4"/>
  <c r="K165" i="4" l="1"/>
  <c r="P165" i="4" l="1"/>
  <c r="K457" i="4"/>
  <c r="K458" i="4"/>
  <c r="P458" i="4" s="1"/>
  <c r="K459" i="4"/>
  <c r="P459" i="4" s="1"/>
  <c r="K460" i="4"/>
  <c r="P460" i="4" s="1"/>
  <c r="K461" i="4"/>
  <c r="P461" i="4" s="1"/>
  <c r="K463" i="4"/>
  <c r="P463" i="4" s="1"/>
  <c r="K465" i="4"/>
  <c r="P465" i="4" s="1"/>
  <c r="K467" i="4"/>
  <c r="P467" i="4" s="1"/>
  <c r="K487" i="4"/>
  <c r="P487" i="4" s="1"/>
  <c r="K480" i="4"/>
  <c r="P480" i="4" s="1"/>
  <c r="K491" i="4"/>
  <c r="P491" i="4" s="1"/>
  <c r="K492" i="4"/>
  <c r="P492" i="4" s="1"/>
  <c r="K493" i="4"/>
  <c r="P493" i="4" s="1"/>
  <c r="K496" i="4"/>
  <c r="P496" i="4" s="1"/>
  <c r="K497" i="4"/>
  <c r="P497" i="4" s="1"/>
  <c r="K501" i="4"/>
  <c r="P501" i="4" s="1"/>
  <c r="K509" i="4"/>
  <c r="P509" i="4" s="1"/>
  <c r="K504" i="4"/>
  <c r="P504" i="4" s="1"/>
  <c r="K505" i="4"/>
  <c r="P505" i="4" s="1"/>
  <c r="K502" i="4"/>
  <c r="P502" i="4" s="1"/>
  <c r="K512" i="4"/>
  <c r="P512" i="4" s="1"/>
  <c r="K530" i="4"/>
  <c r="P530" i="4" s="1"/>
  <c r="K531" i="4"/>
  <c r="P531" i="4" s="1"/>
  <c r="K552" i="4"/>
  <c r="P552" i="4" s="1"/>
  <c r="K562" i="4"/>
  <c r="P562" i="4" s="1"/>
  <c r="K563" i="4"/>
  <c r="P563" i="4" s="1"/>
  <c r="K564" i="4"/>
  <c r="P564" i="4" s="1"/>
  <c r="K566" i="4"/>
  <c r="P566" i="4" s="1"/>
  <c r="K569" i="4"/>
  <c r="P569" i="4" s="1"/>
  <c r="K574" i="4"/>
  <c r="P574" i="4" s="1"/>
  <c r="P572" i="4"/>
  <c r="K573" i="4"/>
  <c r="P573" i="4" s="1"/>
  <c r="K575" i="4"/>
  <c r="P575" i="4" s="1"/>
  <c r="K576" i="4"/>
  <c r="P576" i="4" s="1"/>
  <c r="K578" i="4"/>
  <c r="P578" i="4" s="1"/>
  <c r="K581" i="4"/>
  <c r="P581" i="4" s="1"/>
  <c r="K582" i="4"/>
  <c r="P582" i="4" s="1"/>
  <c r="K583" i="4"/>
  <c r="P583" i="4" s="1"/>
  <c r="K584" i="4"/>
  <c r="P584" i="4" s="1"/>
  <c r="K585" i="4"/>
  <c r="P585" i="4" s="1"/>
  <c r="K586" i="4"/>
  <c r="P586" i="4" s="1"/>
  <c r="K587" i="4"/>
  <c r="P587" i="4" s="1"/>
  <c r="K588" i="4"/>
  <c r="P588" i="4" s="1"/>
  <c r="K589" i="4"/>
  <c r="P589" i="4" s="1"/>
  <c r="K594" i="4"/>
  <c r="P594" i="4" s="1"/>
  <c r="K596" i="4"/>
  <c r="P596" i="4" s="1"/>
  <c r="K598" i="4"/>
  <c r="K599" i="4"/>
  <c r="P599" i="4" s="1"/>
  <c r="K600" i="4"/>
  <c r="P600" i="4" s="1"/>
  <c r="P602" i="4"/>
  <c r="K605" i="4"/>
  <c r="P605" i="4" s="1"/>
  <c r="K607" i="4"/>
  <c r="P607" i="4" s="1"/>
  <c r="K608" i="4"/>
  <c r="P608" i="4" s="1"/>
  <c r="K610" i="4"/>
  <c r="P610" i="4" s="1"/>
  <c r="K611" i="4"/>
  <c r="P611" i="4" s="1"/>
  <c r="K612" i="4"/>
  <c r="P612" i="4" s="1"/>
  <c r="K617" i="4"/>
  <c r="P617" i="4" s="1"/>
  <c r="K619" i="4"/>
  <c r="P619" i="4" s="1"/>
  <c r="K620" i="4"/>
  <c r="P620" i="4" s="1"/>
  <c r="K622" i="4"/>
  <c r="P622" i="4" s="1"/>
  <c r="K621" i="4"/>
  <c r="P621" i="4" s="1"/>
  <c r="K623" i="4"/>
  <c r="P623" i="4" s="1"/>
  <c r="K625" i="4"/>
  <c r="P625" i="4" s="1"/>
  <c r="K639" i="4"/>
  <c r="P639" i="4" s="1"/>
  <c r="K647" i="4"/>
  <c r="P647" i="4" s="1"/>
  <c r="K680" i="4"/>
  <c r="K681" i="4"/>
  <c r="K682" i="4"/>
  <c r="P682" i="4" s="1"/>
  <c r="K683" i="4"/>
  <c r="P683" i="4" s="1"/>
  <c r="P690" i="4"/>
  <c r="K690" i="4"/>
  <c r="P692" i="4"/>
  <c r="K692" i="4"/>
  <c r="P694" i="4"/>
  <c r="K694" i="4"/>
  <c r="K737" i="4"/>
  <c r="K736" i="4" s="1"/>
  <c r="P457" i="4" l="1"/>
  <c r="K678" i="4"/>
  <c r="P598" i="4"/>
  <c r="P681" i="4"/>
  <c r="P737" i="4"/>
  <c r="P680" i="4"/>
  <c r="K768" i="4"/>
  <c r="K769" i="4"/>
  <c r="P769" i="4" s="1"/>
  <c r="K770" i="4"/>
  <c r="P678" i="4" l="1"/>
  <c r="P768" i="4"/>
  <c r="P770" i="4"/>
  <c r="K771" i="4"/>
  <c r="K762" i="4" s="1"/>
  <c r="P762" i="4" l="1"/>
  <c r="P771" i="4"/>
  <c r="K774" i="4"/>
  <c r="K775" i="4"/>
  <c r="P774" i="4" l="1"/>
  <c r="P775" i="4"/>
  <c r="K776" i="4"/>
  <c r="P776" i="4" s="1"/>
  <c r="K777" i="4"/>
  <c r="P777" i="4" s="1"/>
  <c r="K784" i="4"/>
  <c r="P784" i="4" s="1"/>
  <c r="K788" i="4"/>
  <c r="P788" i="4" l="1"/>
  <c r="K789" i="4"/>
  <c r="P789" i="4" s="1"/>
  <c r="K790" i="4"/>
  <c r="P790" i="4" s="1"/>
  <c r="K791" i="4"/>
  <c r="P791" i="4" s="1"/>
  <c r="K786" i="4" l="1"/>
  <c r="P786" i="4" s="1"/>
  <c r="K801" i="4"/>
  <c r="P801" i="4" s="1"/>
  <c r="K802" i="4"/>
  <c r="P802" i="4" s="1"/>
  <c r="K803" i="4"/>
  <c r="P803" i="4" s="1"/>
  <c r="K804" i="4"/>
  <c r="P804" i="4" s="1"/>
  <c r="K805" i="4"/>
  <c r="P805" i="4" s="1"/>
  <c r="K808" i="4"/>
  <c r="K807" i="4" s="1"/>
  <c r="K811" i="4"/>
  <c r="K812" i="4"/>
  <c r="P812" i="4" s="1"/>
  <c r="K810" i="4" l="1"/>
  <c r="P808" i="4"/>
  <c r="P811" i="4"/>
  <c r="P810" i="4"/>
  <c r="P807" i="4"/>
  <c r="K817" i="4"/>
  <c r="P817" i="4" s="1"/>
  <c r="K818" i="4"/>
  <c r="P818" i="4" s="1"/>
  <c r="K820" i="4"/>
  <c r="P820" i="4" s="1"/>
  <c r="K819" i="4"/>
  <c r="P819" i="4" s="1"/>
  <c r="K828" i="4"/>
  <c r="K833" i="4"/>
  <c r="P833" i="4" s="1"/>
  <c r="K815" i="4"/>
  <c r="K822" i="4"/>
  <c r="P822" i="4" s="1"/>
  <c r="K831" i="4"/>
  <c r="P831" i="4" s="1"/>
  <c r="K841" i="4"/>
  <c r="P841" i="4" s="1"/>
  <c r="P22" i="4"/>
  <c r="K34" i="4"/>
  <c r="K22" i="4" s="1"/>
  <c r="P828" i="4" l="1"/>
  <c r="P34" i="4"/>
  <c r="P815" i="4"/>
  <c r="K166" i="4"/>
  <c r="K167" i="4"/>
  <c r="K162" i="4" l="1"/>
  <c r="P166" i="4"/>
  <c r="P167" i="4"/>
  <c r="K208" i="4"/>
  <c r="K207" i="4" s="1"/>
  <c r="P162" i="4" l="1"/>
  <c r="P207" i="4"/>
  <c r="P208" i="4"/>
  <c r="K220" i="4"/>
  <c r="P220" i="4" l="1"/>
  <c r="K219" i="4"/>
  <c r="K223" i="4"/>
  <c r="K224" i="4"/>
  <c r="P224" i="4" s="1"/>
  <c r="P219" i="4" l="1"/>
  <c r="P223" i="4"/>
  <c r="K222" i="4"/>
  <c r="P222" i="4" s="1"/>
  <c r="K245" i="4"/>
  <c r="K244" i="4" s="1"/>
  <c r="P244" i="4" l="1"/>
  <c r="P245" i="4"/>
  <c r="K250" i="4"/>
  <c r="K253" i="4"/>
  <c r="P253" i="4" l="1"/>
  <c r="K252" i="4"/>
  <c r="P250" i="4"/>
  <c r="K249" i="4"/>
  <c r="P249" i="4" l="1"/>
  <c r="P252" i="4"/>
  <c r="K256" i="4"/>
  <c r="K257" i="4"/>
  <c r="P257" i="4" s="1"/>
  <c r="P256" i="4" l="1"/>
  <c r="K255" i="4"/>
  <c r="K260" i="4"/>
  <c r="P255" i="4" l="1"/>
  <c r="P260" i="4"/>
  <c r="K259" i="4"/>
  <c r="P259" i="4" s="1"/>
  <c r="K263" i="4"/>
  <c r="K266" i="4"/>
  <c r="P263" i="4" l="1"/>
  <c r="K262" i="4"/>
  <c r="P266" i="4"/>
  <c r="K265" i="4"/>
  <c r="P262" i="4" l="1"/>
  <c r="P265" i="4"/>
  <c r="K285" i="4"/>
  <c r="K286" i="4"/>
  <c r="P286" i="4" s="1"/>
  <c r="K287" i="4"/>
  <c r="P287" i="4" s="1"/>
  <c r="K288" i="4"/>
  <c r="P288" i="4" s="1"/>
  <c r="P285" i="4" l="1"/>
  <c r="K284" i="4"/>
  <c r="K291" i="4"/>
  <c r="K290" i="4" s="1"/>
  <c r="O290" i="4"/>
  <c r="O12" i="4" s="1"/>
  <c r="P284" i="4" l="1"/>
  <c r="P290" i="4"/>
  <c r="P291" i="4"/>
  <c r="K295" i="4"/>
  <c r="P295" i="4" l="1"/>
  <c r="K296" i="4"/>
  <c r="P296" i="4" s="1"/>
  <c r="K297" i="4"/>
  <c r="P297" i="4" s="1"/>
  <c r="K294" i="4" l="1"/>
  <c r="K356" i="4"/>
  <c r="K357" i="4"/>
  <c r="P357" i="4" s="1"/>
  <c r="P294" i="4" l="1"/>
  <c r="P356" i="4"/>
  <c r="K355" i="4"/>
  <c r="P355" i="4" s="1"/>
  <c r="K360" i="4"/>
  <c r="P360" i="4" l="1"/>
  <c r="K361" i="4"/>
  <c r="P361" i="4" s="1"/>
  <c r="K362" i="4"/>
  <c r="P362" i="4" s="1"/>
  <c r="K363" i="4"/>
  <c r="P363" i="4" s="1"/>
  <c r="K359" i="4" l="1"/>
  <c r="K366" i="4"/>
  <c r="P359" i="4" l="1"/>
  <c r="P366" i="4"/>
  <c r="K367" i="4"/>
  <c r="P367" i="4" s="1"/>
  <c r="K368" i="4"/>
  <c r="P368" i="4" s="1"/>
  <c r="K365" i="4" l="1"/>
  <c r="K408" i="4"/>
  <c r="K409" i="4"/>
  <c r="P409" i="4" s="1"/>
  <c r="K412" i="4"/>
  <c r="P412" i="4" s="1"/>
  <c r="K414" i="4"/>
  <c r="P414" i="4" s="1"/>
  <c r="K418" i="4"/>
  <c r="P418" i="4" s="1"/>
  <c r="K419" i="4"/>
  <c r="P419" i="4" s="1"/>
  <c r="K420" i="4"/>
  <c r="P420" i="4" s="1"/>
  <c r="K421" i="4"/>
  <c r="P421" i="4" s="1"/>
  <c r="K422" i="4"/>
  <c r="P422" i="4" s="1"/>
  <c r="K423" i="4"/>
  <c r="P423" i="4" s="1"/>
  <c r="P365" i="4" l="1"/>
  <c r="P408" i="4"/>
  <c r="K427" i="4"/>
  <c r="P427" i="4" s="1"/>
  <c r="K401" i="4" l="1"/>
  <c r="P401" i="4"/>
  <c r="K481" i="4" l="1"/>
  <c r="K484" i="4"/>
  <c r="P484" i="4" s="1"/>
  <c r="K485" i="4"/>
  <c r="P485" i="4" s="1"/>
  <c r="K495" i="4"/>
  <c r="P495" i="4" s="1"/>
  <c r="K513" i="4"/>
  <c r="P513" i="4" s="1"/>
  <c r="K514" i="4"/>
  <c r="P514" i="4" s="1"/>
  <c r="K516" i="4"/>
  <c r="P516" i="4" s="1"/>
  <c r="K518" i="4"/>
  <c r="P518" i="4" s="1"/>
  <c r="K519" i="4"/>
  <c r="P519" i="4" s="1"/>
  <c r="K520" i="4"/>
  <c r="P520" i="4" s="1"/>
  <c r="K521" i="4"/>
  <c r="P521" i="4" s="1"/>
  <c r="K522" i="4"/>
  <c r="P522" i="4" s="1"/>
  <c r="K523" i="4"/>
  <c r="P523" i="4" s="1"/>
  <c r="K524" i="4"/>
  <c r="P524" i="4" s="1"/>
  <c r="K525" i="4"/>
  <c r="P481" i="4" l="1"/>
  <c r="P525" i="4"/>
  <c r="K527" i="4"/>
  <c r="P527" i="4" s="1"/>
  <c r="K528" i="4"/>
  <c r="K533" i="4"/>
  <c r="P533" i="4" s="1"/>
  <c r="K534" i="4"/>
  <c r="P534" i="4" s="1"/>
  <c r="K535" i="4"/>
  <c r="P535" i="4" s="1"/>
  <c r="K536" i="4"/>
  <c r="P536" i="4" s="1"/>
  <c r="K547" i="4"/>
  <c r="P528" i="4" l="1"/>
  <c r="P547" i="4"/>
  <c r="K542" i="4"/>
  <c r="K553" i="4"/>
  <c r="P553" i="4" s="1"/>
  <c r="K557" i="4"/>
  <c r="P557" i="4" s="1"/>
  <c r="K558" i="4"/>
  <c r="P558" i="4" s="1"/>
  <c r="K559" i="4"/>
  <c r="P559" i="4" s="1"/>
  <c r="K560" i="4"/>
  <c r="P542" i="4" l="1"/>
  <c r="P560" i="4"/>
  <c r="K561" i="4"/>
  <c r="P561" i="4" l="1"/>
  <c r="K627" i="4"/>
  <c r="P627" i="4" l="1"/>
  <c r="K628" i="4"/>
  <c r="P628" i="4" s="1"/>
  <c r="K629" i="4"/>
  <c r="P629" i="4" s="1"/>
  <c r="K630" i="4"/>
  <c r="P630" i="4" s="1"/>
  <c r="K631" i="4"/>
  <c r="P631" i="4" s="1"/>
  <c r="K634" i="4"/>
  <c r="P634" i="4" l="1"/>
  <c r="K635" i="4"/>
  <c r="P635" i="4" s="1"/>
  <c r="K636" i="4"/>
  <c r="P636" i="4" s="1"/>
  <c r="K637" i="4"/>
  <c r="K640" i="4"/>
  <c r="P640" i="4" s="1"/>
  <c r="K641" i="4"/>
  <c r="P637" i="4" l="1"/>
  <c r="P641" i="4"/>
  <c r="K642" i="4"/>
  <c r="P642" i="4" s="1"/>
  <c r="K645" i="4"/>
  <c r="P645" i="4" s="1"/>
  <c r="K648" i="4"/>
  <c r="P648" i="4" s="1"/>
  <c r="K649" i="4"/>
  <c r="P649" i="4" s="1"/>
  <c r="K650" i="4"/>
  <c r="P650" i="4" l="1"/>
  <c r="K651" i="4"/>
  <c r="K652" i="4"/>
  <c r="P652" i="4" s="1"/>
  <c r="K653" i="4"/>
  <c r="P651" i="4" l="1"/>
  <c r="P653" i="4"/>
  <c r="K655" i="4"/>
  <c r="P655" i="4" l="1"/>
  <c r="K656" i="4"/>
  <c r="K657" i="4"/>
  <c r="P657" i="4" s="1"/>
  <c r="K658" i="4"/>
  <c r="P656" i="4" l="1"/>
  <c r="P658" i="4"/>
  <c r="K662" i="4"/>
  <c r="P662" i="4" l="1"/>
  <c r="K663" i="4"/>
  <c r="K664" i="4"/>
  <c r="P664" i="4" s="1"/>
  <c r="K665" i="4"/>
  <c r="P665" i="4" s="1"/>
  <c r="K666" i="4"/>
  <c r="P663" i="4" l="1"/>
  <c r="P666" i="4"/>
  <c r="K667" i="4"/>
  <c r="P667" i="4" s="1"/>
  <c r="K668" i="4"/>
  <c r="P668" i="4" s="1"/>
  <c r="K669" i="4"/>
  <c r="P669" i="4" l="1"/>
  <c r="K673" i="4"/>
  <c r="K674" i="4"/>
  <c r="P674" i="4" s="1"/>
  <c r="K675" i="4"/>
  <c r="P673" i="4" l="1"/>
  <c r="P675" i="4"/>
  <c r="K676" i="4"/>
  <c r="K672" i="4" s="1"/>
  <c r="P672" i="4" l="1"/>
  <c r="P676" i="4"/>
  <c r="K697" i="4"/>
  <c r="P697" i="4" l="1"/>
  <c r="K698" i="4"/>
  <c r="P698" i="4" l="1"/>
  <c r="K699" i="4"/>
  <c r="K700" i="4"/>
  <c r="P700" i="4" s="1"/>
  <c r="K701" i="4"/>
  <c r="P699" i="4" l="1"/>
  <c r="P701" i="4"/>
  <c r="K702" i="4"/>
  <c r="P702" i="4" s="1"/>
  <c r="K703" i="4"/>
  <c r="P703" i="4" s="1"/>
  <c r="K704" i="4"/>
  <c r="P704" i="4" s="1"/>
  <c r="K705" i="4"/>
  <c r="P705" i="4" s="1"/>
  <c r="K706" i="4"/>
  <c r="P706" i="4" s="1"/>
  <c r="K696" i="4" l="1"/>
  <c r="P696" i="4" s="1"/>
  <c r="K709" i="4"/>
  <c r="K708" i="4" s="1"/>
  <c r="P708" i="4" l="1"/>
  <c r="P709" i="4"/>
  <c r="K712" i="4"/>
  <c r="K713" i="4"/>
  <c r="P712" i="4" l="1"/>
  <c r="P713" i="4"/>
  <c r="K714" i="4"/>
  <c r="P714" i="4" s="1"/>
  <c r="K711" i="4" l="1"/>
  <c r="P711" i="4" s="1"/>
  <c r="K749" i="4"/>
  <c r="K748" i="4" s="1"/>
  <c r="P748" i="4" l="1"/>
  <c r="P749" i="4"/>
  <c r="K779" i="4"/>
  <c r="P779" i="4" s="1"/>
  <c r="K780" i="4"/>
  <c r="P780" i="4" s="1"/>
  <c r="K781" i="4"/>
  <c r="P781" i="4" s="1"/>
  <c r="K782" i="4"/>
  <c r="P782" i="4" s="1"/>
  <c r="K778" i="4"/>
  <c r="K773" i="4" l="1"/>
  <c r="P773" i="4" s="1"/>
  <c r="P778" i="4"/>
  <c r="K794" i="4"/>
  <c r="K795" i="4"/>
  <c r="P795" i="4" s="1"/>
  <c r="K796" i="4"/>
  <c r="P796" i="4" s="1"/>
  <c r="K797" i="4"/>
  <c r="P797" i="4" s="1"/>
  <c r="K798" i="4"/>
  <c r="P798" i="4" s="1"/>
  <c r="K799" i="4"/>
  <c r="P799" i="4" s="1"/>
  <c r="K800" i="4"/>
  <c r="P800" i="4" s="1"/>
  <c r="K793" i="4" l="1"/>
  <c r="P793" i="4" s="1"/>
  <c r="P794" i="4"/>
  <c r="K826" i="4"/>
  <c r="P826" i="4" s="1"/>
  <c r="K829" i="4"/>
  <c r="P829" i="4" l="1"/>
  <c r="K830" i="4"/>
  <c r="P830" i="4" s="1"/>
  <c r="K823" i="4"/>
  <c r="P823" i="4" l="1"/>
  <c r="K824" i="4"/>
  <c r="P824" i="4" s="1"/>
  <c r="K825" i="4"/>
  <c r="P825" i="4" s="1"/>
  <c r="K827" i="4"/>
  <c r="P827" i="4" s="1"/>
  <c r="K832" i="4"/>
  <c r="P832" i="4" s="1"/>
  <c r="K835" i="4"/>
  <c r="P835" i="4" s="1"/>
  <c r="K837" i="4"/>
  <c r="P837" i="4" s="1"/>
  <c r="K839" i="4"/>
  <c r="P839" i="4" l="1"/>
  <c r="K840" i="4"/>
  <c r="P840" i="4" l="1"/>
  <c r="K842" i="4"/>
  <c r="K843" i="4"/>
  <c r="P843" i="4" s="1"/>
  <c r="P842" i="4" l="1"/>
  <c r="K849" i="4"/>
  <c r="K814" i="4" s="1"/>
  <c r="K845" i="4"/>
  <c r="P845" i="4" s="1"/>
  <c r="K846" i="4"/>
  <c r="P849" i="4" l="1"/>
  <c r="P846" i="4"/>
  <c r="K852" i="4"/>
  <c r="K853" i="4"/>
  <c r="P853" i="4" s="1"/>
  <c r="K854" i="4"/>
  <c r="P854" i="4" s="1"/>
  <c r="K858" i="4"/>
  <c r="K859" i="4"/>
  <c r="P859" i="4" s="1"/>
  <c r="K851" i="4" l="1"/>
  <c r="P851" i="4" s="1"/>
  <c r="P858" i="4"/>
  <c r="K857" i="4"/>
  <c r="P852" i="4"/>
  <c r="P814" i="4"/>
  <c r="P857" i="4" l="1"/>
  <c r="K862" i="4"/>
  <c r="K579" i="4"/>
  <c r="K438" i="4" s="1"/>
  <c r="K12" i="4" l="1"/>
  <c r="P579" i="4"/>
  <c r="P862" i="4"/>
  <c r="K861" i="4"/>
  <c r="P861" i="4" s="1"/>
  <c r="P12" i="4" l="1"/>
  <c r="P438" i="4"/>
</calcChain>
</file>

<file path=xl/sharedStrings.xml><?xml version="1.0" encoding="utf-8"?>
<sst xmlns="http://schemas.openxmlformats.org/spreadsheetml/2006/main" count="4040" uniqueCount="1502">
  <si>
    <t>Г. Смоленск, городок Коминтерна, д. 13</t>
  </si>
  <si>
    <t>Г. Смоленск, городок Коминтерна, д. 14</t>
  </si>
  <si>
    <t>Г. Смоленск, городок Коминтерна, д. 15</t>
  </si>
  <si>
    <t>Г. Смоленск, городок Коминтерна, д. 2</t>
  </si>
  <si>
    <t>Г. Смоленск, городок Коминтерна, д. 3</t>
  </si>
  <si>
    <t>Г. Смоленск, городок Коминтерна, д. 4</t>
  </si>
  <si>
    <t>Г. Смоленск, городок Коминтерна, д. 5</t>
  </si>
  <si>
    <t>Г. Смоленск, городок Коминтерна, д. 6</t>
  </si>
  <si>
    <t>Г. Смоленск, городок Коминтерна, д. 7</t>
  </si>
  <si>
    <t>Г. Смоленск, городок Коминтерна, д. 8</t>
  </si>
  <si>
    <t>Г. Смоленск, городок Коминтерна, д. 9</t>
  </si>
  <si>
    <t>Г. Смоленск, пер. Мало-Мопровский, д. 8</t>
  </si>
  <si>
    <t>Г. Смоленск, пер. Смирнова, д. 3/4</t>
  </si>
  <si>
    <t>Г. Смоленск, пос. 3-го кирпичного завода, д. 10</t>
  </si>
  <si>
    <t>Г. Смоленск, просп. Гагарина, д. 12в</t>
  </si>
  <si>
    <t>Г. Смоленск, просп. Гагарина, д. 24</t>
  </si>
  <si>
    <t>Г. Смоленск, ул. 2-я Киевская, д. 9</t>
  </si>
  <si>
    <t>Г. Смоленск, ул. 4-я Загорная, д. 22</t>
  </si>
  <si>
    <t>Г. Смоленск, ул. Багратиона, д. 8/1</t>
  </si>
  <si>
    <t>Г. Смоленск, ул. Бакунина, д. 10б</t>
  </si>
  <si>
    <t>Г. Смоленск, ул. Бакунина, д. 11</t>
  </si>
  <si>
    <t>Г. Смоленск, ул. Бакунина, д. 2</t>
  </si>
  <si>
    <t>Г. Смоленск, ул. Генерала Городнянского, д. 1</t>
  </si>
  <si>
    <t>Г. Смоленск, ул. Брестская, д. 4</t>
  </si>
  <si>
    <t>Г. Смоленск, пер. Водяной, д. 4</t>
  </si>
  <si>
    <t>Г. Смоленск, ул. Володарского, д. 12</t>
  </si>
  <si>
    <t>Г. Смоленск, ул. Герцена, д. 3</t>
  </si>
  <si>
    <t>Г. Смоленск, ул. Герцена, д. 5</t>
  </si>
  <si>
    <t>Г. Смоленск, ул. Докучаева, д. 4</t>
  </si>
  <si>
    <t>Г. Смоленск, ул. Дзержинского, д. 24</t>
  </si>
  <si>
    <t>Г. Смоленск, ул. Дзержинского, д. 26</t>
  </si>
  <si>
    <t>Г. Смоленск, ул. Исаковского, д. 12/1</t>
  </si>
  <si>
    <t>Г. Смоленск, ул. Исаковского, д. 18</t>
  </si>
  <si>
    <t>Г. Смоленск, ул. Исаковского, д. 20а</t>
  </si>
  <si>
    <t>Г. Смоленск, ул. Исаковского, д. 22</t>
  </si>
  <si>
    <t>Г. Смоленск, ул. Карла Маркса, д. 12а</t>
  </si>
  <si>
    <t>Г. Смоленск, ул. Колхозная, д. 14</t>
  </si>
  <si>
    <t>Г. Смоленск, ул. Коммунистическая, д. 15/2</t>
  </si>
  <si>
    <t>Г. Смоленск, ул. Коммунистическая, д. 17</t>
  </si>
  <si>
    <t>Г. Смоленск, ул. Коммунистическая, д. 3</t>
  </si>
  <si>
    <t>Г. Смоленск, ул. Коммунистическая, д. 5</t>
  </si>
  <si>
    <t>Г. Смоленск, ул. Коммунистическая, д. 6</t>
  </si>
  <si>
    <t>Г. Смоленск, ул. Коненкова, д. 10</t>
  </si>
  <si>
    <t>Г. Смоленск, ул. Котовского, д. 23</t>
  </si>
  <si>
    <t>Г. Смоленск, ул. Крупской, д. 44</t>
  </si>
  <si>
    <t>Г. Смоленск, ул. Крупской, д. 55б</t>
  </si>
  <si>
    <t>Г. Смоленск, ул. Крупской, д. 45</t>
  </si>
  <si>
    <t>Г. Смоленск, ул. Крупской, д. 46</t>
  </si>
  <si>
    <t>Г. Смоленск, ул. Крупской, д. 48</t>
  </si>
  <si>
    <t>Г. Смоленск, ул. Крупской, д. 50</t>
  </si>
  <si>
    <t>Г. Смоленск, ул. Крупской, д. 52/2</t>
  </si>
  <si>
    <t>Г. Смоленск, ул. Крупской, д. 53</t>
  </si>
  <si>
    <t>Г. Смоленск, ул. Крупской, д. 55</t>
  </si>
  <si>
    <t>Г. Смоленск, ул. Крупской, д. 57</t>
  </si>
  <si>
    <t>Г. Смоленск, ул. Крупской, д. 59</t>
  </si>
  <si>
    <t>Г. Смоленск, ул. Крупской, д. 61</t>
  </si>
  <si>
    <t>Г. Смоленск, ул. Крылова, д. 3</t>
  </si>
  <si>
    <t>Г. Смоленск, ул. Лавочкина, д. 38</t>
  </si>
  <si>
    <t>Г. Смоленск, ул. Лавочкина, д. 52а</t>
  </si>
  <si>
    <t>Г. Смоленск, ул. Лавочкина, д. 52</t>
  </si>
  <si>
    <t>Г. Смоленск, ул. Лавочкина, д. 60</t>
  </si>
  <si>
    <t>Г. Смоленск, ул. Лавочкина, д. 66</t>
  </si>
  <si>
    <t>Г. Смоленск, ул. Лавочкина, д. 68</t>
  </si>
  <si>
    <t>Г. Смоленск, ул. Ленина, д. 31/19</t>
  </si>
  <si>
    <t>Г. Смоленск, ул. Ленина, д. 8а</t>
  </si>
  <si>
    <t>Г. Смоленск, ул. Мало-Краснофлотская, д. 27а</t>
  </si>
  <si>
    <t>Г. Смоленск, ул. Марии Октябрьской, д. 4в</t>
  </si>
  <si>
    <t>Г. Смоленск, ул. Маршала Еременко, д. 2</t>
  </si>
  <si>
    <t>Г. Смоленск, ул. Маршала Еременко, д. 40</t>
  </si>
  <si>
    <t>Г. Смоленск, ул. Маршала Еременко, д. 58</t>
  </si>
  <si>
    <t>Г. Смоленск, ул. Маршала Жукова, д. 18</t>
  </si>
  <si>
    <t>Г. Смоленск, ул. Маршала Жукова, д. 26</t>
  </si>
  <si>
    <t>Г. Смоленск, ул. Маяковского, д. 5б</t>
  </si>
  <si>
    <t>Г. Смоленск, ул. Мира, д. 11</t>
  </si>
  <si>
    <t>Г. Смоленск, ул. Мира, д. 16</t>
  </si>
  <si>
    <t>Г. Смоленск, ул. Мира, д. 18</t>
  </si>
  <si>
    <t>Г. Смоленск, ул. Мира, д. 3</t>
  </si>
  <si>
    <t>Г. Смоленск, ул. Мира, д. 4</t>
  </si>
  <si>
    <t>Г. Смоленск, ул. Мира, д. 6</t>
  </si>
  <si>
    <t>Г. Смоленск, ул. Мира, д. 9</t>
  </si>
  <si>
    <t>Г. Смоленск, ул. Нарвская, д. 19</t>
  </si>
  <si>
    <t>Г. Смоленск, ул. Нахимсона, д. 3</t>
  </si>
  <si>
    <t>Г. Смоленск, ул. Нахимсона, д. 4</t>
  </si>
  <si>
    <t>Г. Смоленск, ул. Нахимсона, д. 5</t>
  </si>
  <si>
    <t>Г. Смоленск, ул. Нахимсона, д. 9</t>
  </si>
  <si>
    <t>Г. Смоленск, ул. Неверовского, д. 1</t>
  </si>
  <si>
    <t>Г. Смоленск, ул. Николаева, д. 19</t>
  </si>
  <si>
    <t>Г. Смоленск, ул. Николаева, д. 20</t>
  </si>
  <si>
    <t>Г. Смоленск, ул. Николаева, д. 47г</t>
  </si>
  <si>
    <t>Г. Смоленск, ул. Николаева, д. 47б</t>
  </si>
  <si>
    <t>Г. Смоленск, ул. Ново-Ленинградская, д. 6</t>
  </si>
  <si>
    <t>Г. Смоленск, ул. Ново-Мопровская, д. 60</t>
  </si>
  <si>
    <t>Г. Смоленск, ул. Октябрьской революции, д. 13а</t>
  </si>
  <si>
    <t>Г. Смоленск, ул. Октябрьской революции, д. 18</t>
  </si>
  <si>
    <t>Г. Смоленск, ул. Петра Алексеева, д. 6</t>
  </si>
  <si>
    <t>Г. Смоленск, ул. Пржевальского, д. 4б</t>
  </si>
  <si>
    <t>Г. Смоленск, ул. Радищева, д. 10</t>
  </si>
  <si>
    <t>Г. Смоленск, ул. Радищева, д. 12а</t>
  </si>
  <si>
    <t>Г. Смоленск, ул. Радищева, д. 1а</t>
  </si>
  <si>
    <t>Г. Смоленск, ул. Реввоенсовета, д. 17</t>
  </si>
  <si>
    <t>Г. Смоленск, ул. Свердлова, д. 1</t>
  </si>
  <si>
    <t>Г. Смоленск, ул. Седова, д. 20</t>
  </si>
  <si>
    <t>Г. Смоленск, ул. Седова, д. 31</t>
  </si>
  <si>
    <t>Г. Смоленск, ул. Соболева, д. 8</t>
  </si>
  <si>
    <t>Г. Смоленск, ул. Строителей, д. 10/11</t>
  </si>
  <si>
    <t>Г. Смоленск, ул. Строителей, д. 12/14</t>
  </si>
  <si>
    <t>Г. Смоленск, ул. Твардовского, д. 27</t>
  </si>
  <si>
    <t>Г. Смоленск, ул. Тенишевой, д. 6</t>
  </si>
  <si>
    <t>Г. Смоленск, ул. Тимирязева, д. 2</t>
  </si>
  <si>
    <t>Г. Смоленск, ул. Фрунзе, д. 53</t>
  </si>
  <si>
    <t>Г. Смоленск, ул. Фрунзе, д. 66</t>
  </si>
  <si>
    <t>Г. Смоленск, ул. Центральная, д. 13а</t>
  </si>
  <si>
    <t>Г. Смоленск, ул. Центральная, д. 14</t>
  </si>
  <si>
    <t>Г. Смоленск, ул. Центральная, д. 20/1</t>
  </si>
  <si>
    <t>Г. Смоленск, ул. Чаплина, д. 10/18</t>
  </si>
  <si>
    <t xml:space="preserve">Г. Смоленск, ул. Тенишевой, д. 21 </t>
  </si>
  <si>
    <t>Итого по Андрейковскому сельскому поселению Вяземского района Смоленской области</t>
  </si>
  <si>
    <t>бревенчатый</t>
  </si>
  <si>
    <t>Итого по Голынковскому городскому поселению Руднянского района Смоленской области</t>
  </si>
  <si>
    <t>Итого по Перенскому сельскому поселению Рославльского района Смоленской области</t>
  </si>
  <si>
    <t>Итого по Понизовскому сельскому поселению Руднянского района Смоленской области</t>
  </si>
  <si>
    <t>Раздел 1. Перечень многоквартирных домов, в отношении которых планируется проведение капитального ремонта общего имущества</t>
  </si>
  <si>
    <t>за счет средств Фонда содействия реформированию ЖКХ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</si>
  <si>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</si>
  <si>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</si>
  <si>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</si>
  <si>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</si>
  <si>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</si>
  <si>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</si>
  <si>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</si>
  <si>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</si>
  <si>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</si>
  <si>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</si>
  <si>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</si>
  <si>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</si>
  <si>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</si>
  <si>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</si>
  <si>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70.</t>
  </si>
  <si>
    <t>71.</t>
  </si>
  <si>
    <t>82.</t>
  </si>
  <si>
    <t>198.</t>
  </si>
  <si>
    <t>221.</t>
  </si>
  <si>
    <t>222.</t>
  </si>
  <si>
    <t>223.</t>
  </si>
  <si>
    <t>224.</t>
  </si>
  <si>
    <t>225.</t>
  </si>
  <si>
    <t>226.</t>
  </si>
  <si>
    <t>227.</t>
  </si>
  <si>
    <t>228.</t>
  </si>
  <si>
    <t>230.</t>
  </si>
  <si>
    <t>229.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</si>
  <si>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</si>
  <si>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</si>
  <si>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</si>
  <si>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</si>
  <si>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</si>
  <si>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</si>
  <si>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</si>
  <si>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</si>
  <si>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</si>
  <si>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</si>
  <si>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</si>
  <si>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</si>
  <si>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</si>
  <si>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</si>
  <si>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</si>
  <si>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247.</t>
  </si>
  <si>
    <t>248.</t>
  </si>
  <si>
    <t>249.</t>
  </si>
  <si>
    <t>250.</t>
  </si>
  <si>
    <t>253.</t>
  </si>
  <si>
    <t>255.</t>
  </si>
  <si>
    <t>256.</t>
  </si>
  <si>
    <t>258.</t>
  </si>
  <si>
    <t>259.</t>
  </si>
  <si>
    <t>260.</t>
  </si>
  <si>
    <t>261.</t>
  </si>
  <si>
    <t>264.</t>
  </si>
  <si>
    <t>265.</t>
  </si>
  <si>
    <t>266.</t>
  </si>
  <si>
    <t>267.</t>
  </si>
  <si>
    <t>268.</t>
  </si>
  <si>
    <t>271.</t>
  </si>
  <si>
    <t>273.</t>
  </si>
  <si>
    <t>274.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</si>
  <si>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</si>
  <si>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</si>
  <si>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</si>
  <si>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</si>
  <si>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</si>
  <si>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</si>
  <si>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</si>
  <si>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</si>
  <si>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</si>
  <si>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</si>
  <si>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</si>
  <si>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</si>
  <si>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</si>
  <si>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</si>
  <si>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</si>
  <si>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</si>
  <si>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</si>
  <si>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</si>
  <si>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</si>
  <si>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</si>
  <si>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</si>
  <si>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</si>
  <si>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</si>
  <si>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</si>
  <si>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</si>
  <si>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</si>
  <si>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</si>
  <si>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</si>
  <si>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</si>
  <si>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</si>
  <si>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</si>
  <si>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</si>
  <si>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</si>
  <si>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</si>
  <si>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</si>
  <si>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</si>
  <si>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</si>
  <si>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</si>
  <si>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</si>
  <si>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</si>
  <si>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</si>
  <si>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</si>
  <si>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</si>
  <si>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</si>
  <si>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</si>
  <si>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</si>
  <si>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</si>
  <si>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</si>
  <si>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</si>
  <si>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</si>
  <si>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</si>
  <si>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</si>
  <si>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</si>
  <si>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</si>
  <si>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</si>
  <si>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</si>
  <si>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</si>
  <si>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</si>
  <si>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</si>
  <si>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</si>
  <si>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</si>
  <si>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</si>
  <si>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</si>
  <si>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</si>
  <si>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</si>
  <si>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</si>
  <si>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</si>
  <si>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</si>
  <si>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</si>
  <si>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</si>
  <si>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</si>
  <si>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</si>
  <si>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</si>
  <si>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</si>
  <si>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</si>
  <si>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</si>
  <si>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</si>
  <si>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</si>
  <si>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</si>
  <si>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</si>
  <si>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</si>
  <si>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</si>
  <si>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</si>
  <si>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</si>
  <si>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</si>
  <si>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</si>
  <si>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</si>
  <si>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</si>
  <si>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</si>
  <si>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</si>
  <si>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</si>
  <si>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372.</t>
  </si>
  <si>
    <t>373.</t>
  </si>
  <si>
    <t>374.</t>
  </si>
  <si>
    <t>375.</t>
  </si>
  <si>
    <t>376.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</si>
  <si>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</si>
  <si>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</si>
  <si>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</si>
  <si>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</si>
  <si>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</si>
  <si>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</si>
  <si>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</si>
  <si>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</si>
  <si>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</si>
  <si>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</si>
  <si>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</si>
  <si>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</si>
  <si>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</si>
  <si>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</si>
  <si>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</si>
  <si>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</si>
  <si>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</si>
  <si>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</si>
  <si>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</si>
  <si>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</si>
  <si>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</si>
  <si>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</si>
  <si>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</si>
  <si>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</si>
  <si>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</si>
  <si>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</si>
  <si>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</si>
  <si>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</si>
  <si>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</si>
  <si>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</si>
  <si>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</si>
  <si>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</si>
  <si>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</si>
  <si>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</si>
  <si>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</si>
  <si>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</si>
  <si>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</si>
  <si>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</si>
  <si>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</si>
  <si>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</si>
  <si>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</si>
  <si>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</si>
  <si>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</si>
  <si>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</si>
  <si>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</si>
  <si>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</si>
  <si>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</si>
  <si>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</si>
  <si>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</si>
  <si>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</si>
  <si>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</si>
  <si>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</si>
  <si>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</si>
  <si>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</si>
  <si>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</si>
  <si>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</si>
  <si>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</si>
  <si>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</si>
  <si>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</si>
  <si>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</si>
  <si>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</si>
  <si>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</si>
  <si>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</si>
  <si>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</si>
  <si>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</si>
  <si>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</si>
  <si>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</si>
  <si>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</si>
  <si>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</si>
  <si>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</si>
  <si>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</si>
  <si>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</si>
  <si>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</si>
  <si>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</si>
  <si>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</si>
  <si>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</si>
  <si>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</si>
  <si>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</si>
  <si>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</si>
  <si>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</si>
  <si>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</si>
  <si>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</si>
  <si>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</si>
  <si>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</si>
  <si>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</si>
  <si>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</si>
  <si>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</si>
  <si>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</si>
  <si>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</si>
  <si>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</si>
  <si>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</si>
  <si>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</si>
  <si>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</si>
  <si>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</si>
  <si>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</si>
  <si>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</si>
  <si>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</si>
  <si>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</si>
  <si>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</si>
  <si>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</si>
  <si>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</si>
  <si>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</si>
  <si>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</si>
  <si>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</si>
  <si>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</si>
  <si>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</si>
  <si>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</si>
  <si>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</si>
  <si>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</si>
  <si>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</si>
  <si>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</si>
  <si>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</si>
  <si>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</si>
  <si>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</si>
  <si>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</si>
  <si>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</si>
  <si>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</si>
  <si>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499.</t>
  </si>
  <si>
    <t>500.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</si>
  <si>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</si>
  <si>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</si>
  <si>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</si>
  <si>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</si>
  <si>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</si>
  <si>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</si>
  <si>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</si>
  <si>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</si>
  <si>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</si>
  <si>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</si>
  <si>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</si>
  <si>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501.</t>
  </si>
  <si>
    <t>502.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</si>
  <si>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</si>
  <si>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</si>
  <si>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</si>
  <si>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</si>
  <si>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</si>
  <si>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</si>
  <si>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</si>
  <si>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</si>
  <si>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</si>
  <si>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</si>
  <si>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</si>
  <si>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</si>
  <si>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</si>
  <si>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</si>
  <si>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</si>
  <si>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</si>
  <si>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</si>
  <si>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</si>
  <si>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</si>
  <si>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</si>
  <si>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</si>
  <si>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</si>
  <si>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</si>
  <si>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</si>
  <si>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</si>
  <si>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</si>
  <si>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</si>
  <si>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</si>
  <si>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</si>
  <si>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</si>
  <si>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</si>
  <si>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</si>
  <si>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</si>
  <si>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</si>
  <si>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549.</t>
  </si>
  <si>
    <t>550.</t>
  </si>
  <si>
    <t>551.</t>
  </si>
  <si>
    <t xml:space="preserve">за счет средств областного бюджета </t>
  </si>
  <si>
    <t>Итого по Холм-Жирковскому городскому поселению Холм-Жирковского района Смоленской области</t>
  </si>
  <si>
    <t>Пос. Верхнеднепровский, ул. Комсомольская, д.31</t>
  </si>
  <si>
    <t>КРАТКОСРОЧНЫЙ ПЛАН 
реализации Региональной программы капитального ремонта общего имущества в многоквартирных домах, расположенных на территории Смоленской области, на 2014-2043 годы на 2017-2019 годы</t>
  </si>
  <si>
    <t>Г. Десногорск, микрорайон 1, д. 3</t>
  </si>
  <si>
    <t>Г. Десногорск, микрорайон 1, д. 15</t>
  </si>
  <si>
    <t>Г. Десногорск, микрорайон 4, д. 16</t>
  </si>
  <si>
    <t>Г. Десногорск, микрорайон 4, д. 17</t>
  </si>
  <si>
    <t>Г. Рославль, ул. Свердлова, д. 13а</t>
  </si>
  <si>
    <t>Г. Рудня, пос. Молкомбината, д. 26</t>
  </si>
  <si>
    <t>Итого по Васьковскому сельскому поселению Починковского района Смоленской области</t>
  </si>
  <si>
    <t>Дер. Галеевка, д. 64</t>
  </si>
  <si>
    <t>Пос. Монастырщина, территория Сельхозтехника, 
д. 10</t>
  </si>
  <si>
    <t>Г. Смоленск, ул. Чаплина, д. 4</t>
  </si>
  <si>
    <t>Г. Смоленск, ул. Чернышевского, д. 5</t>
  </si>
  <si>
    <t>Г. Смоленск, ул. Чернышевского, д. 6а</t>
  </si>
  <si>
    <t>Г. Смоленск, ул. Черняховского, д. 2</t>
  </si>
  <si>
    <t>Г. Смоленск, ул. Чернышевского, д. 8а</t>
  </si>
  <si>
    <t>Г. Смоленск, ул. Черняховского, д. 4</t>
  </si>
  <si>
    <t>Г. Смоленск, ул. Черняховского, д. 6</t>
  </si>
  <si>
    <t>Г. Смоленск, ул. Чкалова, д. 3</t>
  </si>
  <si>
    <t>Г. Смоленск, ул. Энгельса, д. 10</t>
  </si>
  <si>
    <t>Г. Смоленск, ул. Энгельса, д. 9</t>
  </si>
  <si>
    <t>Г. Смоленск, ул. Юрьева, д. 15</t>
  </si>
  <si>
    <t>ж/б панели</t>
  </si>
  <si>
    <t>Г. Смоленск, ул. Твардовского, д. 16</t>
  </si>
  <si>
    <t>Г. Смоленск, Витебское шоссе, д. 28</t>
  </si>
  <si>
    <t>Г. Смоленск, Витебское шоссе, д. 30</t>
  </si>
  <si>
    <t>Г. Смоленск, Витебское шоссе, д. 50</t>
  </si>
  <si>
    <t>Г. Смоленск, пер. Карачевский, д. 6</t>
  </si>
  <si>
    <t>Г. Смоленск, пос. 430 км, д. 17</t>
  </si>
  <si>
    <t>Г. Смоленск, пос. Вязовенька, д. 2</t>
  </si>
  <si>
    <t>Г. Смоленск, ул. 12 лет Октября, д. 5</t>
  </si>
  <si>
    <t>Г. Смоленск, ул. 25 Сентября, д. 3</t>
  </si>
  <si>
    <t>Г. Смоленск, ул. Автозаводская, д. 21б</t>
  </si>
  <si>
    <t>Г. Смоленск, ул. Автозаводская, д. 35</t>
  </si>
  <si>
    <t>Г. Смоленск, ул. Исаковского, д. 14</t>
  </si>
  <si>
    <t>Г. Смоленск, ул. Лавочкина, д. 64</t>
  </si>
  <si>
    <t>Г. Смоленск, ул. Маршала Еременко, д. 8</t>
  </si>
  <si>
    <t>Г. Смоленск, ул. Нарвская, д. 3</t>
  </si>
  <si>
    <t>Г. Смоленск, ул. Парижской Коммуны, д. 2</t>
  </si>
  <si>
    <t>Г. Смоленск, ул. Петра Алексеева, д. 3</t>
  </si>
  <si>
    <t>Г. Смоленск, ул. Седова, д. 17</t>
  </si>
  <si>
    <t>Г. Смоленск, ул. Соболева, д. 23</t>
  </si>
  <si>
    <t>Г. Смоленск, ул. Соболева, д. 30</t>
  </si>
  <si>
    <t>Г. Смоленск, ул. Тимирязева, д. 1</t>
  </si>
  <si>
    <t>Г. Смоленск, ул. Фрунзе, д. 49</t>
  </si>
  <si>
    <t>Г. Смоленск, ул. Центральная, д. 16</t>
  </si>
  <si>
    <t>Г. Смоленск, ул. Центральная, д. 22</t>
  </si>
  <si>
    <t>Г. Смоленск, ул. Центральная, д. 3</t>
  </si>
  <si>
    <t>Г. Смоленск, ул. Чапаева, д. 4</t>
  </si>
  <si>
    <t>Г. Смоленск, ул. Чернышевского, д. 1</t>
  </si>
  <si>
    <t>Г. Смоленск, ул. Энгельса, д. 11</t>
  </si>
  <si>
    <t>Г. Рославль, 165 квартал, д. 2</t>
  </si>
  <si>
    <t>1974 - 1975</t>
  </si>
  <si>
    <t xml:space="preserve"> 12.2017</t>
  </si>
  <si>
    <t>Г. Рославль, 165 квартал, д. 4</t>
  </si>
  <si>
    <t>Дер. Малые Кириллы, ул. Ельнинская, д. 2а</t>
  </si>
  <si>
    <t>Дер. Малые Кириллы, ул. Ельнинская, д. 4а</t>
  </si>
  <si>
    <t>Дер. Малые Кириллы, ул. Строителей, д. 5а</t>
  </si>
  <si>
    <t xml:space="preserve">панели </t>
  </si>
  <si>
    <t xml:space="preserve"> кирпич</t>
  </si>
  <si>
    <t>Г. Ельня, ул. Советская, д. 18</t>
  </si>
  <si>
    <t>Г. Ельня, ул. Говорова, д. 18</t>
  </si>
  <si>
    <t>Г. Ельня, ул. Говорова, д. 10</t>
  </si>
  <si>
    <t>Дер. Дивасы, ул. Мичурина, д. 1</t>
  </si>
  <si>
    <t>Дер. Дивасы, ул. Мичурина, д. 4</t>
  </si>
  <si>
    <t>Дер. Дивасы, ул. Мичурина, д. 5</t>
  </si>
  <si>
    <t>Дер. ДРСУ-5, д. 1</t>
  </si>
  <si>
    <t>Дер. ДРСУ-5, д. 2</t>
  </si>
  <si>
    <t>Дер. ДРСУ-5, д. 3</t>
  </si>
  <si>
    <t>Дер. ДРСУ-5, д. 4</t>
  </si>
  <si>
    <t>Дер. ДРСУ-5, д. 5</t>
  </si>
  <si>
    <t>Дер. ДРСУ-5, д. 7</t>
  </si>
  <si>
    <t>Дер. ДРСУ-5, д. 8</t>
  </si>
  <si>
    <t>Г. Рославль, пер. 1-й Пролетарский, д. 9</t>
  </si>
  <si>
    <t>Г. Рославль, ул. Каляева, д. 81а</t>
  </si>
  <si>
    <t>Г. Рославль, ул. Ленина, д. 5</t>
  </si>
  <si>
    <t>Г. Рославль, ул. Пушкина, д. 18</t>
  </si>
  <si>
    <t>Г. Рославль, ул. Пушкина, д. 43</t>
  </si>
  <si>
    <t>Г. Рославль, ул. Пушкина, д.6</t>
  </si>
  <si>
    <t>Г. Рославль, ул. Товарная, д.5</t>
  </si>
  <si>
    <t>Г. Рославль, ул. Красина, д.5</t>
  </si>
  <si>
    <t>Г. Рославль, ул. Энгельса, д. 14</t>
  </si>
  <si>
    <t>Г. Рославль, ул. Энгельса, д. 9</t>
  </si>
  <si>
    <t>Г. Рославль, ул. Энгельса, д. 13</t>
  </si>
  <si>
    <t>Г. Рославль, ул. 2-я Дачная, д. 13а</t>
  </si>
  <si>
    <t>Г. Рославль, пер. Свердлова, д. 20</t>
  </si>
  <si>
    <t>Г. Рославль, ул. Советская, д. 67</t>
  </si>
  <si>
    <t>Г. Рославль, ул. Советская, д. 78</t>
  </si>
  <si>
    <t>Г. Рославль, ул. Советская, д. 80</t>
  </si>
  <si>
    <t>С. Богданово, ул. Западная, д. 1</t>
  </si>
  <si>
    <t>С. Остер, ул. Советская, д. 14</t>
  </si>
  <si>
    <t>С. Катынь, ул. Витебское шоссе, д. 14</t>
  </si>
  <si>
    <t>С. Катынь, ул. Витебское шоссе, д. 8</t>
  </si>
  <si>
    <t>Г. Смоленск, ул. 25 Сентября, д. 46</t>
  </si>
  <si>
    <t>Г. Смоленск, ул. Большая Советская, д. 22</t>
  </si>
  <si>
    <t>Г. Смоленск, ул. Большая Советская, д. 16/17</t>
  </si>
  <si>
    <t>Г. Смоленск, ул. Большая Советская, д. 8</t>
  </si>
  <si>
    <t>Г. Смоленск, ул. Урицкого, д. 11</t>
  </si>
  <si>
    <t>Г. Смоленск, ул. Станционная, д. 1</t>
  </si>
  <si>
    <t>Г. Смоленск, ул. Маршала Жукова, д. 27</t>
  </si>
  <si>
    <t>Г. Смоленск, ул. Маршала Жукова, д. 9</t>
  </si>
  <si>
    <t>12.2018</t>
  </si>
  <si>
    <t>Г. Смоленск, ул. Бакунина, д. 9</t>
  </si>
  <si>
    <t>Г. Смоленск, ул. Колхозная, д. 48а</t>
  </si>
  <si>
    <t>Г. Смоленск, ул. Радищева, д. 19</t>
  </si>
  <si>
    <t>С. Угра, мкрн. ДОЗ, д. 6</t>
  </si>
  <si>
    <t>С. Угра, мкрн. ДОЗ, д. 8</t>
  </si>
  <si>
    <t>С. Угра, мкрн. ДОЗ, д. 7</t>
  </si>
  <si>
    <t>Дер. Петушки, ул. Центральная, д. 10</t>
  </si>
  <si>
    <t>Дер. Петушки, ул. Центральная, д. 8</t>
  </si>
  <si>
    <t>12.2019</t>
  </si>
  <si>
    <t>С. Катынь, ул. Витебское шоссе, д. 9</t>
  </si>
  <si>
    <t>Пос. Хиславичи, ул. Зверева, д. 3</t>
  </si>
  <si>
    <t>Пос. Хиславичи, ул. Зверева, д. 4</t>
  </si>
  <si>
    <t>Пос. Хиславичи, ул. Зверева, д. 8</t>
  </si>
  <si>
    <t>Пос. Хиславичи, ул. Молодежная, д. 4а</t>
  </si>
  <si>
    <t>Пос. Хиславичи, ул. Молодежная, д. 5</t>
  </si>
  <si>
    <t>Пос. Хиславичи, ул. Советская, д. 123</t>
  </si>
  <si>
    <t>Пос. Хиславичи, ул. Советская, д. 20</t>
  </si>
  <si>
    <t>Дер. Жуково, ул. Мира, д. 24</t>
  </si>
  <si>
    <t>Дер. Жуково, ул. Мира, д. 25</t>
  </si>
  <si>
    <t>Дер. Жуково, ул. Мира, д. 25а</t>
  </si>
  <si>
    <t>Дер. Жуково, ул. Мира, д. 25б</t>
  </si>
  <si>
    <t>Дер. Жуково, ул. Мира, д. 55</t>
  </si>
  <si>
    <t>Дер. Иловка, д. 28</t>
  </si>
  <si>
    <t>Дер. Хохлово, ул. Мира, д. 8</t>
  </si>
  <si>
    <t>Дер. Кощино, пер. Новоселов, д. 8</t>
  </si>
  <si>
    <t>Дер. Кощино, ул. Дружбы, д. 19</t>
  </si>
  <si>
    <t>Дер. Кощино, ул. Дружбы, д. 2</t>
  </si>
  <si>
    <t>Дер. Кощино, ул. Дружбы, д. 21</t>
  </si>
  <si>
    <t>Дер. Кощино, ул. Дружбы, д. 5</t>
  </si>
  <si>
    <t>Дер. Кощино, ул. Дружбы, д. 6</t>
  </si>
  <si>
    <t>Дер. Кощино, ул. Дружбы, д. 7</t>
  </si>
  <si>
    <t>Дер. Кощино, ул. Дружбы, д. 8</t>
  </si>
  <si>
    <t>Дер. Кощино, ул. Калинина, д. 11</t>
  </si>
  <si>
    <t>Дер. Кощино, ул. Калинина, д. 13</t>
  </si>
  <si>
    <t>Дер. Кощино, ул. Калинина, д. 17</t>
  </si>
  <si>
    <t>Дер. Кощино, ул. Калинина, д. 23</t>
  </si>
  <si>
    <t>Дер. Кощино, ул. Калинина, д. 3</t>
  </si>
  <si>
    <t>Дер. Кощино, ул. Калинина, д. 5</t>
  </si>
  <si>
    <t>Дер. Кощино, ул. Калинина, д. 9</t>
  </si>
  <si>
    <t>Дер. Новые Батеки, ул. Школьная, д.11</t>
  </si>
  <si>
    <t>Дер. Новые Батеки, ул. Школьная, д.13</t>
  </si>
  <si>
    <t>Дер. Новые Батеки, ул. Школьная, д.15</t>
  </si>
  <si>
    <t>Дер. Новые Батеки, ул. Школьная, д.18</t>
  </si>
  <si>
    <t>Дер. Ракитня-2, ул. Молодежная, д. 2</t>
  </si>
  <si>
    <t>Дер. Ракитня-2, ул. Молодежная, д. 4</t>
  </si>
  <si>
    <t>Дер. Старые Батеки, ул. Баринова, д. 1</t>
  </si>
  <si>
    <t>Дер. Старые Батеки, ул. Баринова, д. 2</t>
  </si>
  <si>
    <t>Дер. Старые Батеки, ул. Баринова, д. 3</t>
  </si>
  <si>
    <t>Дер. Вязгино, ул. Дорожная, д. 4</t>
  </si>
  <si>
    <t>Дер. Вязгино, ул. Дорожная, д. 5</t>
  </si>
  <si>
    <t>Дер. Вязгино, ул. Дорожная, д. 8</t>
  </si>
  <si>
    <t>Дер. Перенка, д. 17</t>
  </si>
  <si>
    <t>Дер. Перенка, д. 19</t>
  </si>
  <si>
    <t>Дер. Перенка, д. 20</t>
  </si>
  <si>
    <t>Г. Вязьма, микрорайон Березы, д. 1</t>
  </si>
  <si>
    <t>Г. Вязьма, микрорайон Березы, д. 10</t>
  </si>
  <si>
    <t>Г. Вязьма, микрорайон Березы, д. 2</t>
  </si>
  <si>
    <t>Г. Вязьма, микрорайон Березы, д. 3</t>
  </si>
  <si>
    <t>Г. Вязьма, микрорайон Березы, д. 6</t>
  </si>
  <si>
    <t>Г. Вязьма, микрорайон Березы, д. 8</t>
  </si>
  <si>
    <t>Г. Десногорск, микрорайон 2, д. 1</t>
  </si>
  <si>
    <t>Г. Десногорск, микрорайон 2, д. 11</t>
  </si>
  <si>
    <t>Г. Десногорск, микрорайон 2, д. 19</t>
  </si>
  <si>
    <t>Г. Десногорск, микрорайон 2, д. 20</t>
  </si>
  <si>
    <t>Г. Десногорск, микрорайон 2, д. 4</t>
  </si>
  <si>
    <t>Г. Рославль, микрорайон 15, д. 13</t>
  </si>
  <si>
    <t>Г. Рославль, микрорайон 15, д. 15</t>
  </si>
  <si>
    <t>Г. Рославль, микрорайон 15, д. 14</t>
  </si>
  <si>
    <t>Г. Рославль, микрорайон 17, д. 11</t>
  </si>
  <si>
    <t>Г. Рославль, микрорайон 17, д. 12</t>
  </si>
  <si>
    <t>Г. Рославль, микрорайон 17, д. 14</t>
  </si>
  <si>
    <t>Г. Рославль, микрорайон 17, д. 15</t>
  </si>
  <si>
    <t>Дер. Ивановское, д. 1</t>
  </si>
  <si>
    <t>Пос. Льнозавода, д. 20</t>
  </si>
  <si>
    <t>Пос. Льнозавода, д. 22</t>
  </si>
  <si>
    <t>Дер. Юшино, ул. Центральная, д. 25</t>
  </si>
  <si>
    <t>Г. Ярцево, ул. Школьная, д. 2</t>
  </si>
  <si>
    <t>Г. Ярцево, ул. Чернышевского, д. 8</t>
  </si>
  <si>
    <t>Г. Ярцево, ул. Школьная, д. 12</t>
  </si>
  <si>
    <t>Г. Ярцево, ул. Автозаводская, д. 40</t>
  </si>
  <si>
    <t>Г. Ярцево, ул. Луначарского, д. 2</t>
  </si>
  <si>
    <t>1. Муниципальное образование Велижское городское поселение</t>
  </si>
  <si>
    <t>Итого по  Вяземскому городскому поселению Вяземского района Смоленской области</t>
  </si>
  <si>
    <t>2. Вяземское городское поселение Вяземского района Смоленской области</t>
  </si>
  <si>
    <t xml:space="preserve">Итого по Гагаринскому городскому поселению Гагаринского района Смоленской области </t>
  </si>
  <si>
    <t xml:space="preserve">Итого по Ашковскому сельскому поселению Гагаринского района Смоленской области </t>
  </si>
  <si>
    <t>Итого по Гагаринскому сельскому поселению Гагаринского района Смоленской области</t>
  </si>
  <si>
    <t>Итого по Кармановскому сельскому поселению Гагаринского района Смоленской области</t>
  </si>
  <si>
    <t xml:space="preserve">Итого по Покровскому сельскому поселению Гагаринского района Смоленской области </t>
  </si>
  <si>
    <t xml:space="preserve">Итого по Самуйловскому сельскому поселению Гагаринского района Смоленской области </t>
  </si>
  <si>
    <t xml:space="preserve">Итого по Серго-Ивановскому сельскому поселению Гагаринского района Смоленской области </t>
  </si>
  <si>
    <t xml:space="preserve">Итого по Токаревскому сельскому поселению Гагаринского района Смоленской области </t>
  </si>
  <si>
    <t>Итого по Глинковскому сельскому поселению Глинковского района Смоленской области</t>
  </si>
  <si>
    <t>Итого по Демидовскому городскому поселению Демидовского района Смоленской области</t>
  </si>
  <si>
    <t>Итого по Дорогобужскому городскому поселению Дорогобужского района Смоленской области</t>
  </si>
  <si>
    <t>Итого по  Духовщинскому городскому поселению Духовщинского района Смоленской области</t>
  </si>
  <si>
    <t>Итого по Бересневскому сельскому поселению Духовщинского района Смоленской области</t>
  </si>
  <si>
    <t>Итого по Озерненскому городскому поселению Духовщинского района Смоленской области</t>
  </si>
  <si>
    <t>Итого по Пречистенскому сельскому поселению Духовщинского района Смоленской области</t>
  </si>
  <si>
    <t>Итого по Ершичскому сельскому поселению Ершичского района Смоленской области</t>
  </si>
  <si>
    <t>Итого по Воргинскому сельскому поселению Ершичского района Смоленской области</t>
  </si>
  <si>
    <t>Итого по Ельнинскому городскому поселению Ельнинского района Смоленской области</t>
  </si>
  <si>
    <t>Итого по Кардымовскому городскому поселению Кардымовского района Смоленской области</t>
  </si>
  <si>
    <t xml:space="preserve">Итого по Краснинскому городскому поселению Краснинского района Смоленской области </t>
  </si>
  <si>
    <t>Г. Ельня, ул. Красноармейская, д. 17</t>
  </si>
  <si>
    <t xml:space="preserve">Итого по Гусинскому сельскому поселению Краснинского района Смоленской области </t>
  </si>
  <si>
    <t>Итого по Монастырщинскому городскому поселению Монастырщинского района Смоленской области</t>
  </si>
  <si>
    <t>Итого по Новодугинскому сельскому поселению  Новодугинского района Смоленской области</t>
  </si>
  <si>
    <t>Итого по Высоковскому сельскому поселению Новодугинского района Смоленской области</t>
  </si>
  <si>
    <t>Итого по Даньковскому сельскому поселению Починковского района Смоленской области</t>
  </si>
  <si>
    <t>Итого по Лосненскому сельскому поселению Починковского района Смоленской области</t>
  </si>
  <si>
    <t>Итого по Мурыгинскому сельскому поселению Починковского района Смоленской области</t>
  </si>
  <si>
    <t>Итого по Верхнеднепровскому городскому поселению Дорогобужского района Смоленской области</t>
  </si>
  <si>
    <t>Итого по Прудковскому сельскому поселению Починковского района Смоленской области</t>
  </si>
  <si>
    <t>Итого по Шаталовскому сельскому поселению Починковского района Смоленской области</t>
  </si>
  <si>
    <t>Итого по Рославльскому городскому поселению Рославльского района Смоленской области</t>
  </si>
  <si>
    <t>Итого по Богдановскому  сельскому поселению Рославльского района Смоленской области</t>
  </si>
  <si>
    <t xml:space="preserve">Итого по Ивановскому сельскому поселению Рославльского района Смоленской области </t>
  </si>
  <si>
    <t>Итого по Кирилловскому сельскому поселению Рославльского района Смоленской области</t>
  </si>
  <si>
    <t>Итого по Липовскому сельскому поселению Рославльского района Смоленской области</t>
  </si>
  <si>
    <t xml:space="preserve">Итого по  Остерскому сельскому поселению Рославльского района Смоленской области </t>
  </si>
  <si>
    <t xml:space="preserve">Итого по  Руднянскому городскому поселению Руднянского района Смоленской области </t>
  </si>
  <si>
    <t>Итого по Чистиковскому сельскому поселению  Руднянского района Смоленской области</t>
  </si>
  <si>
    <t>Итого по  Казимировскому сельскому поселению Руднянского района Смоленской области</t>
  </si>
  <si>
    <t>Итого по  Сафоновскому городскому поселению Сафоновского района Смоленской области</t>
  </si>
  <si>
    <t>Итого по  Вязгинскому сельскому поселению Смоленского района Смоленской области</t>
  </si>
  <si>
    <t>Итого по  Гнездовскому сельскому поселению Смоленского района Смоленской области</t>
  </si>
  <si>
    <t xml:space="preserve">Итого по  Дивасовскому сельскому поселению Смоленского района Смоленской области </t>
  </si>
  <si>
    <t>Итого по  Касплянскому сельскому поселению Смоленского района Смоленской области</t>
  </si>
  <si>
    <t>Итого по  Катынскому сельскому поселению Смоленского района Смоленской области</t>
  </si>
  <si>
    <t>Итого по  Кощинскому сельскому поселению Смоленского района Смоленской области</t>
  </si>
  <si>
    <t>Итого по  Стабенскому сельскому поселению Смоленского района Смоленской области</t>
  </si>
  <si>
    <t>Итого по  Хохловскому сельскому поселению Смоленского района Смоленской области</t>
  </si>
  <si>
    <t>Итого по Сычевскому городскому поселению Сычевского района Смоленской области</t>
  </si>
  <si>
    <t>Итого по  Мальцевскому сельскому поселению Сычевского района Смоленской области</t>
  </si>
  <si>
    <t>Итого по Хиславичскому городскому поселению Хиславичского района Смоленской области</t>
  </si>
  <si>
    <t>Итого по Озерному сельскому поселению Шумячского района Смоленской области</t>
  </si>
  <si>
    <t>Итого по Первомайскому сельскому поселению Шумячского района Смоленской области</t>
  </si>
  <si>
    <t>Итого по Ярцевскому городскому поселению Ярцевского района Смоленской области</t>
  </si>
  <si>
    <t>Итого по Капыревщинскому сельскому поселению Ярцевского района Смоленской области</t>
  </si>
  <si>
    <t>Итого по Михейковскому сельскому поселению Ярцевского района Смоленской области</t>
  </si>
  <si>
    <t>Итого по Суетовскому сельскому поселению Ярцевского района Смоленской области</t>
  </si>
  <si>
    <t>Дер. Капыревщина, ул. Мира, д. 12</t>
  </si>
  <si>
    <t xml:space="preserve">Итого по Татарскому сельскому поселению Монастырщинского района Смоленской области </t>
  </si>
  <si>
    <t>Итого по городу Смоленску</t>
  </si>
  <si>
    <t>Г. Смоленск, пер. Войкова, д. 1</t>
  </si>
  <si>
    <t>Г. Смоленск, ул. Марины Расковой, д. 4, корпус 1</t>
  </si>
  <si>
    <t>Г. Смоленск, ул. Марины Расковой, д. 4, корпус 2</t>
  </si>
  <si>
    <t>Дер. Татарск, д. 112</t>
  </si>
  <si>
    <t xml:space="preserve">Итого по Днепровскому сельскому поселению Новодугинского района Смоленской области </t>
  </si>
  <si>
    <t>С. Днепровское, ул. Первомайская, д. 25</t>
  </si>
  <si>
    <t>Итого по Тесовскому сельскому поселению Новодугинского района Смоленской области</t>
  </si>
  <si>
    <t>Дер. Мощинки, ул. Садовая, д. 4</t>
  </si>
  <si>
    <t>Итого по Шумячскому городскому  поселению</t>
  </si>
  <si>
    <t>Г. Ярцево, просп. Металлургов, д. 39/19</t>
  </si>
  <si>
    <t xml:space="preserve">Итого по муниципальному образованию Велижское городское поселение </t>
  </si>
  <si>
    <t xml:space="preserve">Итого по Барсуковскому сельскому поселению Монастырщинского района Смоленской области </t>
  </si>
  <si>
    <t>Г. Смоленск, микрорайон Южный, д. 39</t>
  </si>
  <si>
    <t>С. Остер, ул. Советская, д. 3</t>
  </si>
  <si>
    <t>С. Остер, ул. Советская, д. 7</t>
  </si>
  <si>
    <t>Дер. Козловка, ул. Мира, д. 35</t>
  </si>
  <si>
    <t>Дер. Гусино, ул. Октябрьская, д. 30</t>
  </si>
  <si>
    <t>Г. Смоленск, ул. 25 Сентября, д. 48</t>
  </si>
  <si>
    <t>Г. Смоленск, ул. Глинки, д. 2а</t>
  </si>
  <si>
    <t>Г. Смоленск, ул. Средне-Лермонтовская, д. 29</t>
  </si>
  <si>
    <t>Г. Велиж, пер. Красноармейский, д. 1</t>
  </si>
  <si>
    <t>Г. Рославль, ул. Большая Смоленская, д. 1</t>
  </si>
  <si>
    <t>Дер. Липовка, ул. Мирный жилой массив, д. 1</t>
  </si>
  <si>
    <t>Дер. Липовка, ул. Мирный жилой массив, д. 3</t>
  </si>
  <si>
    <t xml:space="preserve">Г. Смоленск, ул. Исаковского, д. 16 </t>
  </si>
  <si>
    <t>С. Каспля-1, ул. Советская, д. 19</t>
  </si>
  <si>
    <t>Г. Смоленск, ул. Верхнеясенный водозабор, д. 1</t>
  </si>
  <si>
    <t>Г. Смоленск, ул. Нарвская, д. 21, корпус 2</t>
  </si>
  <si>
    <t>С. Угра, мкрн. ДОЗ, д. 14</t>
  </si>
  <si>
    <t>Г. Смоленск, ул. Валентины Гризодубовой, д. 2</t>
  </si>
  <si>
    <t>Пос. Холм-Жирковский, ул. Октябрьская, д. 29</t>
  </si>
  <si>
    <t>Г. Смоленск, ул. Ломоносова, д. 11а</t>
  </si>
  <si>
    <t>Г. Смоленск, ул. Дзержинского, д. 3а</t>
  </si>
  <si>
    <t>3. Андрейковское сельское поселение Вяземского района Смоленской области</t>
  </si>
  <si>
    <t>С. Андрейково, ул. Садовая, д. 1</t>
  </si>
  <si>
    <t>Г. Ельня, ул. Энгельса, д. 35</t>
  </si>
  <si>
    <t>Г. Рудня, пос. Молкомбината, д. 37</t>
  </si>
  <si>
    <t>Пос. Голынки, ул. Ленина, д. 14</t>
  </si>
  <si>
    <t>Г. Смоленск, Витебское шоссе, д. 38</t>
  </si>
  <si>
    <t>Г. Смоленск, Витебское шоссе, д. 38а</t>
  </si>
  <si>
    <t>Пос. Хиславичи, ул. Зверева, д. 6</t>
  </si>
  <si>
    <t>Пос. Хиславичи, ул. Ленина, д. 45/2</t>
  </si>
  <si>
    <t>Пос. Хиславичи, ул. Молодежная, д. 3</t>
  </si>
  <si>
    <t>Пос. Хиславичи, ул. Молодежная, д. 4</t>
  </si>
  <si>
    <t>Пос. Кардымово, ул. Красноармейская, д. 27</t>
  </si>
  <si>
    <t>Пос. Кардымово, ул. Красноармейская, д. 29</t>
  </si>
  <si>
    <t>за счет средств местного бюджета</t>
  </si>
  <si>
    <t>Итого по Угранскому сельскому поселению Угранского района Смоленской области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</si>
  <si>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</si>
  <si>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</si>
  <si>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</si>
  <si>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</si>
  <si>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</si>
  <si>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</si>
  <si>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</si>
  <si>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</si>
  <si>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</si>
  <si>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</si>
  <si>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</si>
  <si>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</si>
  <si>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63.</t>
  </si>
  <si>
    <t>65.</t>
  </si>
  <si>
    <t>66.</t>
  </si>
  <si>
    <t>67.</t>
  </si>
  <si>
    <t>68.</t>
  </si>
  <si>
    <t>69.</t>
  </si>
  <si>
    <t>72.</t>
  </si>
  <si>
    <t>73.</t>
  </si>
  <si>
    <t>74.</t>
  </si>
  <si>
    <t>75.</t>
  </si>
  <si>
    <t>76.</t>
  </si>
  <si>
    <t>77.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</si>
  <si>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</si>
  <si>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</si>
  <si>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</si>
  <si>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</si>
  <si>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</si>
  <si>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</si>
  <si>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</si>
  <si>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</si>
  <si>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</si>
  <si>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91.</t>
  </si>
  <si>
    <t>93.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</si>
  <si>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</si>
  <si>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</si>
  <si>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</si>
  <si>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</si>
  <si>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</si>
  <si>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</si>
  <si>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</si>
  <si>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</si>
  <si>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</si>
  <si>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</si>
  <si>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</si>
  <si>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</si>
  <si>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</si>
  <si>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</si>
  <si>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</si>
  <si>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</si>
  <si>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</si>
  <si>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</si>
  <si>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</si>
  <si>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</si>
  <si>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</si>
  <si>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</si>
  <si>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</si>
  <si>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</si>
  <si>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</si>
  <si>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</si>
  <si>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</si>
  <si>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</si>
  <si>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126.</t>
  </si>
  <si>
    <t>127.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</si>
  <si>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</si>
  <si>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</si>
  <si>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</si>
  <si>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</si>
  <si>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</si>
  <si>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</si>
  <si>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</si>
  <si>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</si>
  <si>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</si>
  <si>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</si>
  <si>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</si>
  <si>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</si>
  <si>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</si>
  <si>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</si>
  <si>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</si>
  <si>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</si>
  <si>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</si>
  <si>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</si>
  <si>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</si>
  <si>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</si>
  <si>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</si>
  <si>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</si>
  <si>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</si>
  <si>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</si>
  <si>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</si>
  <si>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</si>
  <si>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</si>
  <si>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</si>
  <si>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</si>
  <si>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</si>
  <si>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</si>
  <si>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</si>
  <si>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</si>
  <si>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165.</t>
  </si>
  <si>
    <t>166.</t>
  </si>
  <si>
    <t>167.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</si>
  <si>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</si>
  <si>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</si>
  <si>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</si>
  <si>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</si>
  <si>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</si>
  <si>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</si>
  <si>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</si>
  <si>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</si>
  <si>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</si>
  <si>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</si>
  <si>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</si>
  <si>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</si>
  <si>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</si>
  <si>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</si>
  <si>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</si>
  <si>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</si>
  <si>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</si>
  <si>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</si>
  <si>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</si>
  <si>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</si>
  <si>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</si>
  <si>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191.</t>
  </si>
  <si>
    <t>192.</t>
  </si>
  <si>
    <t>193.</t>
  </si>
  <si>
    <t>196.</t>
  </si>
  <si>
    <t>197.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</si>
  <si>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</si>
  <si>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</si>
  <si>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</si>
  <si>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</si>
  <si>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</si>
  <si>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</si>
  <si>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</si>
  <si>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</si>
  <si>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</si>
  <si>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</si>
  <si>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</si>
  <si>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</si>
  <si>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</si>
  <si>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</si>
  <si>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215.</t>
  </si>
  <si>
    <t>218.</t>
  </si>
  <si>
    <t>220.</t>
  </si>
  <si>
    <t>213.</t>
  </si>
  <si>
    <t>214.</t>
  </si>
  <si>
    <t>216.</t>
  </si>
  <si>
    <t>217.</t>
  </si>
  <si>
    <t>нежилых</t>
  </si>
  <si>
    <t>жилых</t>
  </si>
  <si>
    <t>Г. Вязьма, ул. Ленина, д. 6</t>
  </si>
  <si>
    <t>Г. Вязьма, ул. Ленина, д. 8</t>
  </si>
  <si>
    <t>Г. Вязьма, ул. Московская, д. 7</t>
  </si>
  <si>
    <t>Г. Вязьма, ул. Московская, д. 9</t>
  </si>
  <si>
    <t>№ п/п</t>
  </si>
  <si>
    <t>кв.м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</si>
  <si>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</si>
  <si>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</si>
  <si>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</si>
  <si>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</si>
  <si>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</si>
  <si>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</si>
  <si>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</si>
  <si>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за счет средств собственников помещений в МКД</t>
  </si>
  <si>
    <t>руб.</t>
  </si>
  <si>
    <t>руб./кв.м</t>
  </si>
  <si>
    <t>кирпич</t>
  </si>
  <si>
    <t>-</t>
  </si>
  <si>
    <t>2.</t>
  </si>
  <si>
    <t>х</t>
  </si>
  <si>
    <t>блоки</t>
  </si>
  <si>
    <t>панели</t>
  </si>
  <si>
    <t>3.</t>
  </si>
  <si>
    <t>Общая площадь МКД, всего</t>
  </si>
  <si>
    <t>всего</t>
  </si>
  <si>
    <t>Площадь помещений МКД</t>
  </si>
  <si>
    <t>в том числе</t>
  </si>
  <si>
    <t>1.</t>
  </si>
  <si>
    <t>4.</t>
  </si>
  <si>
    <t>5.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</si>
  <si>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</si>
  <si>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</si>
  <si>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</si>
  <si>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</si>
  <si>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</si>
  <si>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</si>
  <si>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</si>
  <si>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</si>
  <si>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</si>
  <si>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</si>
  <si>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</si>
  <si>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</si>
  <si>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</si>
  <si>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</si>
  <si>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</si>
  <si>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</si>
  <si>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</si>
  <si>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</si>
  <si>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завершения последнего капитального ремонта</t>
  </si>
  <si>
    <t>Г. Гагарин, ул. Строителей, д. 46</t>
  </si>
  <si>
    <t>Г. Гагарин, ул. Строителей, д. 82</t>
  </si>
  <si>
    <t>Г. Гагарин, ул. Строителей, д. 84</t>
  </si>
  <si>
    <t>Г. Гагарин, ул. Строителей, д. 86</t>
  </si>
  <si>
    <t>Дер. Клушино, ул. Молодежная, д. 10</t>
  </si>
  <si>
    <t>Дер. Клушино, ул. Молодежная, д. 8</t>
  </si>
  <si>
    <t>Дер. Покров, ул. Центральная, д. 3</t>
  </si>
  <si>
    <t>Дер. Поличня, ул. Новая, д. 16б</t>
  </si>
  <si>
    <t>Дер. Поличня, ул. Новая, д. 16</t>
  </si>
  <si>
    <t>С. Карманово, ул. Августовская, д. 25</t>
  </si>
  <si>
    <t>С. Карманово, ул. Пролетарская, д. 9</t>
  </si>
  <si>
    <t>С. Серго-Ивановское, ул. Заводская, д. 10</t>
  </si>
  <si>
    <t>С. Серго-Ивановское, ул. Заводская, д. 11</t>
  </si>
  <si>
    <t>С. Серго-Ивановское, ул. Заводская, д. 15</t>
  </si>
  <si>
    <t>С. Токарево, ул. Центральная, д. 10</t>
  </si>
  <si>
    <t>С. Токарево, ул. Центральная, д. 11</t>
  </si>
  <si>
    <t>С. Токарево, ул. Центральная, д. 12</t>
  </si>
  <si>
    <t>С. Глинка, ул. Ленина, д. 5</t>
  </si>
  <si>
    <t>Г. Демидов, ул. Фрадкова, д. 21</t>
  </si>
  <si>
    <t>Г. Демидов, ул. Хренова, д. 14</t>
  </si>
  <si>
    <t>Г. Дорогобуж, ул. Мира, д. 2</t>
  </si>
  <si>
    <t>Г. Дорогобуж, ул. Путенкова, д. 11</t>
  </si>
  <si>
    <t>Г. Дорогобуж, ул. Чистякова, д. 2</t>
  </si>
  <si>
    <t>Г. Дорогобуж, ул. Чистякова, д. 4</t>
  </si>
  <si>
    <t>Г. Духовщина, ул. Горького, д. 14</t>
  </si>
  <si>
    <t>Г. Духовщина, ул. Горького, д. 7а</t>
  </si>
  <si>
    <t>Г. Духовщина, ул. Горького, д. 8</t>
  </si>
  <si>
    <t>Г. Духовщина, ул. Карла Либкнехта, д. 50</t>
  </si>
  <si>
    <t>Г. Духовщина, ул. Смоленская, д. 57/13</t>
  </si>
  <si>
    <t>Дер. Большое Береснево, ул. Приозерная, д. 8</t>
  </si>
  <si>
    <t>Пос. Озерный, ст. Сошно, д. 1</t>
  </si>
  <si>
    <t>Пос. Озерный, ул. Ленина, д. 4</t>
  </si>
  <si>
    <t>Пос. Озерный, ул. Ленина, д. 6</t>
  </si>
  <si>
    <t>Пос. Озерный, ул. Строителей, д. 14</t>
  </si>
  <si>
    <t>С. Пречистое, ул. Школьная, д. 1</t>
  </si>
  <si>
    <t>С. Ершичи, ул. Ленина, д. 82</t>
  </si>
  <si>
    <t>С. Ершичи, ул. Луговая, д. 4</t>
  </si>
  <si>
    <t>С. Ворга, пер. Первомайский, д. 3</t>
  </si>
  <si>
    <t>Пос. Красный, пер. Строителей, д. 2</t>
  </si>
  <si>
    <t>Пос. Красный, пер. Строителей, д. 5а</t>
  </si>
  <si>
    <t>Пос. Красный, пер. Строителей, д. 6а</t>
  </si>
  <si>
    <t>Пос. Красный, ул. Глинки, д. 20</t>
  </si>
  <si>
    <t>Пос. Красный, ул. Глинки, д. 5</t>
  </si>
  <si>
    <t>Пос. Красный, ул. Лесная, д. 1</t>
  </si>
  <si>
    <t>Пос. Красный, ул. Советская, д. 34</t>
  </si>
  <si>
    <t>Пос. Монастырщина, ул. Смоленская, д. 8</t>
  </si>
  <si>
    <t>С. Новодугино, ул. 30 лет Победы, д. 4</t>
  </si>
  <si>
    <t>Дер. Даньково, д. 2</t>
  </si>
  <si>
    <t>Дер. Даньково, д. 7</t>
  </si>
  <si>
    <t>Дер. Мурыгино, ул. Школьная, д. 38</t>
  </si>
  <si>
    <t>Дер. Лосня, д. 26</t>
  </si>
  <si>
    <t>Дер. Рябцево, д. 2</t>
  </si>
  <si>
    <t>Дер. Мачулы, д. 86</t>
  </si>
  <si>
    <t>Дер. Мачулы, д. 87</t>
  </si>
  <si>
    <t>Дер. Шаталово, д. 1</t>
  </si>
  <si>
    <t>Дер. Плоское, д. 20</t>
  </si>
  <si>
    <t>Г. Рудня, ул. Западная, д. 19</t>
  </si>
  <si>
    <t>Г. Рудня, ул. им. М.А. Егорова, д. 5</t>
  </si>
  <si>
    <t>Г. Рудня, ул. Пирогова, д. 6</t>
  </si>
  <si>
    <t>С. Понизовье, ул. им. Чибисова К.Н., д. 5</t>
  </si>
  <si>
    <t>Дер. Березино, ул. Центральная, д. 16</t>
  </si>
  <si>
    <t>Дер. Чистик, ул. Луговая, д. 6</t>
  </si>
  <si>
    <t>Пос. Голынки, ул. Железнодорожная, д. 10</t>
  </si>
  <si>
    <t>Пос. Голынки, ул. Железнодорожная, д. 8</t>
  </si>
  <si>
    <t>Г. Сафоново, ул. 40 лет Октября, д. 10</t>
  </si>
  <si>
    <t>Г. Сафоново, ул. 40 лет Октября, д. 2</t>
  </si>
  <si>
    <t>Г. Сафоново, ул. 40 лет Октября, д. 4</t>
  </si>
  <si>
    <t>Г. Сафоново, ул. Ленина, д. 11</t>
  </si>
  <si>
    <t>Г. Сафоново, ул. Ленина, д. 13</t>
  </si>
  <si>
    <t>Г. Сафоново, ул. Ленина, д. 8</t>
  </si>
  <si>
    <t>Г. Сафоново, ул. Ленинградская, д. 8</t>
  </si>
  <si>
    <t>Г. Сафоново, ул. Свободы, д. 19</t>
  </si>
  <si>
    <t>Г. Сафоново, ул. Строителей, д. 2</t>
  </si>
  <si>
    <t>Г. Сычевка, ст. Сычевка, д. 16</t>
  </si>
  <si>
    <t>Г. Сычевка, ул. Большая Пролетарская, д. 44а</t>
  </si>
  <si>
    <t>Г. Сычевка, ул. Большая Пролетарская, д. 67</t>
  </si>
  <si>
    <t>Г. Сычевка, ул. Большая Советская, д. 22</t>
  </si>
  <si>
    <t>Г. Сычевка, ул. СПТУ-27, д. 3</t>
  </si>
  <si>
    <t>Г. Сычевка, ул. СПТУ-27, д. 4</t>
  </si>
  <si>
    <t>С. Угра, ул. Десантная, д. 1</t>
  </si>
  <si>
    <t>С. Угра, ул. Ленина, д. 26</t>
  </si>
  <si>
    <t>С. Угра, ул. Ленина, д. 30</t>
  </si>
  <si>
    <t>С. Угра, ул. Советская, д. 6</t>
  </si>
  <si>
    <t>С. Угра, ул. Юбилейная, д. 9</t>
  </si>
  <si>
    <t>Пос. Холм-Жирковский, ул. Пушкина, д. 24</t>
  </si>
  <si>
    <t>Пос. Холм-Жирковский, ул. Советская, д. 64</t>
  </si>
  <si>
    <t>С. Первомайский, пер. Советский, д. 12</t>
  </si>
  <si>
    <t>С. Первомайский, ул. Советская, д. 6</t>
  </si>
  <si>
    <t>Дер. Озерная, ул. Руссковская, д. 5</t>
  </si>
  <si>
    <t>Пос. Шумячи, ул. Базарная, д. 15</t>
  </si>
  <si>
    <t>Пос. Шумячи, ул. Базарная, д. 21</t>
  </si>
  <si>
    <t>Пос. Шумячи, ул. Высокая, д. 15</t>
  </si>
  <si>
    <t>Пос. Шумячи, ул. Высокая, д. 18</t>
  </si>
  <si>
    <t>Пос. Шумячи, ул. Высокая, д. 20</t>
  </si>
  <si>
    <t>Пос. Шумячи, ул. Высокая, д. 8</t>
  </si>
  <si>
    <t>Пос. Шумячи, ул. Заводская, д. 5</t>
  </si>
  <si>
    <t>Пос. Шумячи, ул. Садовая, д. 20</t>
  </si>
  <si>
    <t>Пос. Шумячи, ул. Сельхозтехника, д. 16</t>
  </si>
  <si>
    <t>Пос. Шумячи, ул. Сельхозтехника, д. 3</t>
  </si>
  <si>
    <t>Пос. Шумячи, ул. Сельхозтехника, д. 5</t>
  </si>
  <si>
    <t>Г. Ярцево, ул. 1-й Смоленский проезд, д. 5</t>
  </si>
  <si>
    <t>Г. Ярцево, ул. 1-й Смоленский проезд, д. 7</t>
  </si>
  <si>
    <t>Г. Ярцево, ул. 50 лет Октября, д. 4</t>
  </si>
  <si>
    <t>Г. Ярцево, ул. Братьев Шаршановых, д. 45</t>
  </si>
  <si>
    <t>Г. Ярцево, ул. Гагарина, д. 10/20</t>
  </si>
  <si>
    <t>Г. Ярцево, ул. Гагарина, д. 14</t>
  </si>
  <si>
    <t>Г. Ярцево, ул. Гагарина, д. 2</t>
  </si>
  <si>
    <t>Г. Ярцево, ул. Гагарина, д. 23</t>
  </si>
  <si>
    <t>Г. Ярцево, ул. Гагарина, д. 6</t>
  </si>
  <si>
    <t>Г. Ярцево, ул. Гагарина, д. 8</t>
  </si>
  <si>
    <t>Г. Ярцево, ул. Гагарина, д. 11</t>
  </si>
  <si>
    <t>Г. Ярцево, ул. Гагарина, д. 3</t>
  </si>
  <si>
    <t>Г. Ярцево, ул. Интернациональная, д. 3</t>
  </si>
  <si>
    <t>Г. Ярцево, ул. Ленинская, д. 2</t>
  </si>
  <si>
    <t>Г. Ярцево, ул. Луначарского, д. 4</t>
  </si>
  <si>
    <t>Г. Ярцево, ул. Первомайская, д. 14/6</t>
  </si>
  <si>
    <t>Г. Ярцево, ул. Первомайская, д. 16</t>
  </si>
  <si>
    <t>Г. Ярцево, ул. Первомайская, д. 24</t>
  </si>
  <si>
    <t>Г. Ярцево, ул. Первомайская, д. 26</t>
  </si>
  <si>
    <t>Г. Ярцево, ул. Строителей, д. 10</t>
  </si>
  <si>
    <t>Дер. Капыревщина, ул. Магистральная, д. 21</t>
  </si>
  <si>
    <t>Дер. Капыревщина, ул. Славы, д. 4</t>
  </si>
  <si>
    <t>Дер. Капыревщина, ул. Славы, д. 6</t>
  </si>
  <si>
    <t>Дер. Суетово, ул. Центральная, д. 1/1</t>
  </si>
  <si>
    <t>Дер. Михейково, ул. Луговая, д. 11</t>
  </si>
  <si>
    <t>Дер. Михейково, ул. Молодежная, д. 3</t>
  </si>
  <si>
    <t>Г. Сафоново, ул. 40 лет Октября, д. 12</t>
  </si>
  <si>
    <t>Г. Сафоново, ул. Коммунистическая, д. 2</t>
  </si>
  <si>
    <t>Г. Сафоново, ул. Ленина, д. 15</t>
  </si>
  <si>
    <t>12.2017</t>
  </si>
  <si>
    <t>Г. Велиж, ул. Володарского, д. 167</t>
  </si>
  <si>
    <t>Г. Вязьма, пер. 1-й Северный, д. 7</t>
  </si>
  <si>
    <t>Г. Вязьма, ул. 25 Октября, д. 10а</t>
  </si>
  <si>
    <t>Г. Вязьма, ул. 25 Октября, д. 16</t>
  </si>
  <si>
    <t>Г. Вязьма, ул. 25 Октября, д. 20</t>
  </si>
  <si>
    <t>Г. Вязьма, ул. 25 Октября, д. 22</t>
  </si>
  <si>
    <t>Г. Вязьма, ул. Дмитрова гора, д. 2</t>
  </si>
  <si>
    <t>Г. Вязьма, ул. Кронштадтская, д. 23</t>
  </si>
  <si>
    <t>Г. Вязьма, ул. Ленина, д. 29</t>
  </si>
  <si>
    <t>Г. Вязьма, ул. Ленина, д. 42</t>
  </si>
  <si>
    <t>Г. Вязьма, ул. Ленина, д. 44</t>
  </si>
  <si>
    <t>Г. Вязьма, ул. Ленина, д. 53а</t>
  </si>
  <si>
    <t>Г. Вязьма, ул. Ленина, д. 67</t>
  </si>
  <si>
    <t>Г. Вязьма, ул. Ленина, д. 69б</t>
  </si>
  <si>
    <t>Г. Вязьма, ул. Маяковского, д. 21</t>
  </si>
  <si>
    <t>Г. Вязьма, ул. Парижской Коммуны, д. 1</t>
  </si>
  <si>
    <t>Г. Вязьма, ул. Парижской Коммуны, д. 2</t>
  </si>
  <si>
    <t>Г. Вязьма, ул. Парковая, д. 2</t>
  </si>
  <si>
    <t>Г. Вязьма, ул. Полины Осипенко, д. 17</t>
  </si>
  <si>
    <t>Г. Вязьма, ул. Полины Осипенко, д. 19</t>
  </si>
  <si>
    <t>Г. Вязьма, ул. Свердлова, д. 10</t>
  </si>
  <si>
    <t>Г. Вязьма, ул. Строителей, д. 10</t>
  </si>
  <si>
    <t>28.</t>
  </si>
  <si>
    <t>Г. Вязьма, ул. Строителей, д. 4</t>
  </si>
  <si>
    <t>29.</t>
  </si>
  <si>
    <t>Г. Вязьма, ул. Сычевское шоссе, д. 50</t>
  </si>
  <si>
    <t>30.</t>
  </si>
  <si>
    <t>Г. Вязьма, ул. Сычевское шоссе, д. 52</t>
  </si>
  <si>
    <t>31.</t>
  </si>
  <si>
    <t>Г. Вязьма, ул. Юбилейная, д. 1</t>
  </si>
  <si>
    <t>32.</t>
  </si>
  <si>
    <t>Г. Вязьма, ул. Юбилейная, д. 17</t>
  </si>
  <si>
    <t>33.</t>
  </si>
  <si>
    <t>Г. Вязьма, ул. Юбилейная, д. 2</t>
  </si>
  <si>
    <t>34.</t>
  </si>
  <si>
    <t>Г. Вязьма, ул. Юбилейная, д. 21</t>
  </si>
  <si>
    <t>35.</t>
  </si>
  <si>
    <t>Г. Вязьма, ул. Юбилейная, д. 23</t>
  </si>
  <si>
    <t>36.</t>
  </si>
  <si>
    <t>Г. Вязьма, ул. Юбилейная, д. 27</t>
  </si>
  <si>
    <t>37.</t>
  </si>
  <si>
    <t>Г. Вязьма, ул. Юбилейная, д. 29</t>
  </si>
  <si>
    <t>Г. Гагарин, пер. Мелиоративный, д. 8</t>
  </si>
  <si>
    <t>Г. Гагарин, ул. 26 Бакинских комиссаров, д. 7</t>
  </si>
  <si>
    <t>Г. Гагарин, ул. 50 лет ВЛКСМ, д. 2/1</t>
  </si>
  <si>
    <t>Г. Гагарин, ул. Бахтина, д. 3</t>
  </si>
  <si>
    <t>Г. Гагарин, ул. Бахтина, д. 7</t>
  </si>
  <si>
    <t>Г. Гагарин, ул. Бахтина, д. 7а</t>
  </si>
  <si>
    <t>Г. Гагарин, ул. Красноармейская, д. 74</t>
  </si>
  <si>
    <t>Г. Гагарин, ул. Красноармейская, д. 76</t>
  </si>
  <si>
    <t>Г. Гагарин, ул. Красноармейская, д. 93</t>
  </si>
  <si>
    <t>Г. Гагарин, ул. Ленина, д. 77</t>
  </si>
  <si>
    <t>Г. Гагарин, ул. Мелиоративная, д. 10</t>
  </si>
  <si>
    <t>Г. Гагарин, ул. Мелиоративная, д. 14</t>
  </si>
  <si>
    <t>Г. Гагарин, ул. Мелиоративная, д. 6</t>
  </si>
  <si>
    <t>Г. Гагарин, ул. Мелиоративная, д. 8</t>
  </si>
  <si>
    <t>Г. Гагарин, ул. Мира, д. 12</t>
  </si>
  <si>
    <t>Г. Гагарин, ул. Петра Алексеева, д. 10</t>
  </si>
  <si>
    <t>Г. Гагарин, ул. Пушная, д. 16</t>
  </si>
  <si>
    <t>Г. Гагарин, ул. Советская набережная, д. 2</t>
  </si>
  <si>
    <t>Г. Гагарин, ул. Строителей, д. 44</t>
  </si>
  <si>
    <t>Г. Ярцево, ул. К. Маркса, д. 9</t>
  </si>
  <si>
    <t>Г. Смоленск, Витебское шоссе, д. 26</t>
  </si>
  <si>
    <t>Г. Смоленск, Витебское шоссе, д. 44</t>
  </si>
  <si>
    <t>Г. Смоленск, Витебское шоссе, д. 48</t>
  </si>
  <si>
    <t>Г. Смоленск, Витебское шоссе, д. 52</t>
  </si>
  <si>
    <t>Г. Смоленск, Витебское шоссе, д. 54</t>
  </si>
  <si>
    <t>Г. Смоленск, Витебское шоссе, д. 70</t>
  </si>
  <si>
    <t>Г. Смоленск, Витебское шоссе, д. 72</t>
  </si>
  <si>
    <t>Г. Смоленск, Витебское шоссе, д. 74</t>
  </si>
  <si>
    <t>Г. Смоленск, городок Коминтерна, д. 11</t>
  </si>
  <si>
    <t>Г. Велиж, ул. Еременко, д. 18</t>
  </si>
  <si>
    <t>Г. Велиж, ул. Кропоткина, д. 31</t>
  </si>
  <si>
    <t>Г. Вязьма, ул. Строителей, д. 10а</t>
  </si>
  <si>
    <t>Г. Вязьма, ул. 25 Октября, д. 7</t>
  </si>
  <si>
    <t>Г. Вязьма, ул. Юбилейная, д. 5</t>
  </si>
  <si>
    <t>Пос. Озерный, ул. Кольцевая, д. 16а</t>
  </si>
  <si>
    <t>Пос. Холм-Жирковский, ул. Ленина, д. 1а</t>
  </si>
  <si>
    <t>шлакоблочный</t>
  </si>
  <si>
    <t>89.</t>
  </si>
  <si>
    <t>90.</t>
  </si>
  <si>
    <t>Дер. Торбеево, ул. Победы, д. 22</t>
  </si>
  <si>
    <t>Пос. д/о Александрино, ул. Парковая, д. 1</t>
  </si>
  <si>
    <t>С. Тесово, ул. Заречная, д. 19</t>
  </si>
  <si>
    <t>Дер. Вязгино, ул. Дорожная, д. 6</t>
  </si>
  <si>
    <t>Г. Демидов, ул. Гуреевская, д. 166</t>
  </si>
  <si>
    <t>92.</t>
  </si>
  <si>
    <t>94.</t>
  </si>
  <si>
    <t>95.</t>
  </si>
  <si>
    <t>96.</t>
  </si>
  <si>
    <t>125.</t>
  </si>
  <si>
    <t>128.</t>
  </si>
  <si>
    <t>129.</t>
  </si>
  <si>
    <t>141.</t>
  </si>
  <si>
    <t>163.</t>
  </si>
  <si>
    <t>168.</t>
  </si>
  <si>
    <t>190.</t>
  </si>
  <si>
    <t>194.</t>
  </si>
  <si>
    <t>195.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</si>
  <si>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</si>
  <si>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</si>
  <si>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</si>
  <si>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</si>
  <si>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</si>
  <si>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</si>
  <si>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</si>
  <si>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</si>
  <si>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</si>
  <si>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</si>
  <si>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</si>
  <si>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</si>
  <si>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</si>
  <si>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</si>
  <si>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</si>
  <si>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Г. Вязьма, ул. Полевая, д. 1а</t>
  </si>
  <si>
    <t>С. Андрейково, ул. Ленина, д. 6</t>
  </si>
  <si>
    <t>Пос. Холм-Жирковский, ул. Советская, д. 61</t>
  </si>
  <si>
    <t>Г. Рудня, ул. Западная, д. 37</t>
  </si>
  <si>
    <t>Г. Духовщина, ул. Бугаева, д. 70/48</t>
  </si>
  <si>
    <t>Итого по  Печерскому сельскому поселению Смоленского района Смоленской области</t>
  </si>
  <si>
    <t>Пос. Пржевальское, ул. Курортная, д. 5</t>
  </si>
  <si>
    <t>Г. Смоленск, пр. Трамвайный, д. 2</t>
  </si>
  <si>
    <t>Г. Дорогобуж, ул. Мира, д. 38</t>
  </si>
  <si>
    <t>Г. Смоленск, ул. Дзержинского, д. 2</t>
  </si>
  <si>
    <t>Г. Смоленск, ул. Нарвская, д. 21, корпус 1</t>
  </si>
  <si>
    <t>Г. Ярцево, ул. Первомайская, д. 23</t>
  </si>
  <si>
    <t>Г. Смоленск, ул. Автозаводская, д. 56</t>
  </si>
  <si>
    <t>Г. Гагарин, ул. Мира, д. 6</t>
  </si>
  <si>
    <t>Г. Рудня, ул. 14 лет Октября, д. 35</t>
  </si>
  <si>
    <t>Г. Рославль, ул. Пушкина, д.87, корп. 1</t>
  </si>
  <si>
    <t>Г. Рославль, ул. Пушкина, д.87, корп. 2</t>
  </si>
  <si>
    <t>Г. Ярцево, ул. Заозерная, д. 8а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</si>
  <si>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</si>
  <si>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</si>
  <si>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</si>
  <si>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</si>
  <si>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</si>
  <si>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</si>
  <si>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</si>
  <si>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</si>
  <si>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</si>
  <si>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</si>
  <si>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</si>
  <si>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</si>
  <si>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</si>
  <si>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</si>
  <si>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</si>
  <si>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</si>
  <si>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Итого по Пржевальскому городскому поселению Демидовского района Смоленской области</t>
  </si>
  <si>
    <t xml:space="preserve">Пос. Турковского Торфопредприятия, д. 2 </t>
  </si>
  <si>
    <t>Г. Починок, ул. Советская, д. 65</t>
  </si>
  <si>
    <t>Дер. Кирпичный Завод, д. 1</t>
  </si>
  <si>
    <t>Дер. Кирпичный Завод, д. 2</t>
  </si>
  <si>
    <t>Дер. Кирпичный Завод, д. 3</t>
  </si>
  <si>
    <t>С. Богданово, ул. Им. Колхоза Быстрые волны, д. 3</t>
  </si>
  <si>
    <t>С. Богданово, ул. Им. Колхоза Быстрые волны, д. 6</t>
  </si>
  <si>
    <t>1917-1974</t>
  </si>
  <si>
    <t>1930-1972</t>
  </si>
  <si>
    <t>1917-1968</t>
  </si>
  <si>
    <t>1917-1959</t>
  </si>
  <si>
    <t>1918-1960</t>
  </si>
  <si>
    <t>до 1917</t>
  </si>
  <si>
    <t>до 1941</t>
  </si>
  <si>
    <t>1959-1960</t>
  </si>
  <si>
    <t>С. Печерск, ул. Смоленская, д. 15</t>
  </si>
  <si>
    <t>Предельная стоимость капитального ремонта 
1 кв. м общей площади помещений МКД</t>
  </si>
  <si>
    <t>Удельная стоимость капитального ремонта 
1 кв. м общей площади помещений МКД</t>
  </si>
  <si>
    <t>бревенчатый, облицованный кирпичом</t>
  </si>
  <si>
    <t>Г. Смоленск, пер. 4-й Краснофлотский, д. 8</t>
  </si>
  <si>
    <t>407.</t>
  </si>
  <si>
    <t>Г. Вязьма, ул. 2-я Новоторжская, д. 20</t>
  </si>
  <si>
    <t>Г. Вязьма, ул. Строителей, д. 16</t>
  </si>
  <si>
    <t>Г. Смоленск, ул. Маршала Еременко, д. 70</t>
  </si>
  <si>
    <t>Г. Смоленск, ул. Маршала Соколовского, д. 4</t>
  </si>
  <si>
    <t>Пос. Шумячи, ул. Сельхозтехника, д. 18</t>
  </si>
  <si>
    <t>Г. Рудня, ул. Киреева, д. 21</t>
  </si>
  <si>
    <t>Г. Ельня, ул. Пролетарская, д. 72</t>
  </si>
  <si>
    <t>Г. Рославль, микрорайон 17, д. 13</t>
  </si>
  <si>
    <t>Г. Рославль, микрорайон 17, д. 9</t>
  </si>
  <si>
    <t xml:space="preserve"> 12.2018</t>
  </si>
  <si>
    <t>254.</t>
  </si>
  <si>
    <t>584.</t>
  </si>
  <si>
    <t>585.</t>
  </si>
  <si>
    <t>586.</t>
  </si>
  <si>
    <t>587.</t>
  </si>
  <si>
    <t>588.</t>
  </si>
  <si>
    <t>589.</t>
  </si>
  <si>
    <t>590.</t>
  </si>
  <si>
    <t>219.</t>
  </si>
  <si>
    <t>298.</t>
  </si>
  <si>
    <t>371.</t>
  </si>
  <si>
    <t>377.</t>
  </si>
  <si>
    <t>498.</t>
  </si>
  <si>
    <t>548.</t>
  </si>
  <si>
    <t>591.</t>
  </si>
  <si>
    <t>Итого по Смоленской области</t>
  </si>
  <si>
    <t>Итого по Починковскому городскому поселению Починковского района Смоленской области</t>
  </si>
  <si>
    <t xml:space="preserve">Адрес многоквартирного дома 
(далее - МКД)                                     </t>
  </si>
  <si>
    <t>Г. Сафоново, мкрн. 1, д. 20</t>
  </si>
  <si>
    <t>Г. Сафоново, мкрн. 1, д. 23</t>
  </si>
  <si>
    <t>Г. Сафоново, ул. Гагарина, д. 10</t>
  </si>
  <si>
    <t>Г. Сафоново, мкрн. 2, д. 36</t>
  </si>
  <si>
    <t>Г. Сафоново, мкрн. 2, д. 39</t>
  </si>
  <si>
    <t>Г. Сафоново, мкрн. ГМП, д. 22</t>
  </si>
  <si>
    <t>Г. Сафоново, ул. Коммунистическая, д. 3</t>
  </si>
  <si>
    <t>Г. Сафоново, ул. Красногвардейская, д. 28</t>
  </si>
  <si>
    <t>Г. Сафоново, ул. Свободы, д. 2</t>
  </si>
  <si>
    <t>Г. Сафоново, ул. Советская, д. 56</t>
  </si>
  <si>
    <t>Г. Сафоново, ул. Советская, д. 8</t>
  </si>
  <si>
    <t>Г. Сафоново, ул. Шахта-3, д. 10</t>
  </si>
  <si>
    <t>Г. Сафоново, ул. Шахтерская, д. 1</t>
  </si>
  <si>
    <t>Г. Велиж, ул. Володарского, д. 14</t>
  </si>
  <si>
    <t>Г. Вязьма, ул. 25 Октября, д. 29</t>
  </si>
  <si>
    <t>С. Пречистое, ул. Школьная, д. 2</t>
  </si>
  <si>
    <t>Пос. Голынки, ул. Коммунистическая, д. 12</t>
  </si>
  <si>
    <t>Пос. Голынки, ул. Коммунистическая, д. 14</t>
  </si>
  <si>
    <t>Пос. Голынки, ул. Набережная, д. 4</t>
  </si>
  <si>
    <t>Дер. Плоское, д. 33</t>
  </si>
  <si>
    <t>Г. Сафоново, мкрн. ГМП, д. 20</t>
  </si>
  <si>
    <t>Г. Смоленск, пер. 4-й Краснофлотский, д. 1</t>
  </si>
  <si>
    <t>Итого по Кайдаковскому сельскому поселению Вяземского района Смоленской области</t>
  </si>
  <si>
    <t>Итого по Беленинскому сельскому поселению Сафоновского района Смоленской области</t>
  </si>
  <si>
    <t>Итого по муниципальному образованию «город Десногорск» Смоленской области</t>
  </si>
  <si>
    <t>6.</t>
  </si>
  <si>
    <t>23.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</si>
  <si>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</si>
  <si>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</si>
  <si>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</si>
  <si>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</si>
  <si>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</si>
  <si>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</si>
  <si>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</si>
  <si>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</si>
  <si>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</si>
  <si>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</si>
  <si>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</si>
  <si>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</si>
  <si>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</si>
  <si>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</si>
  <si>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</si>
  <si>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</si>
  <si>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</si>
  <si>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</si>
  <si>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</si>
  <si>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</si>
  <si>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</si>
  <si>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</si>
  <si>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</si>
  <si>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Дер. Кайдаково, ул. Парковая, д. 2</t>
  </si>
  <si>
    <t xml:space="preserve">Дер. Клинка, ул. Школьная, д. 6 </t>
  </si>
  <si>
    <t>Г. Вязьма, ул. Пушкина, д. 22</t>
  </si>
  <si>
    <t>Г. Ярцево, ул. Советская, д. 14</t>
  </si>
  <si>
    <t>Г. Сафоново, ул. Кутузова, д. 35</t>
  </si>
  <si>
    <t>Дер. Бараново, ул. Садовая, д. 5</t>
  </si>
  <si>
    <t>Итого по Барановскому сельскому поселению Сафоновского района Смоленской области</t>
  </si>
  <si>
    <t>Г. Смоленск, ул. Пржевальского, д. 1/5</t>
  </si>
  <si>
    <t>Г. Ярцево, ул. ЛММС, д. 1</t>
  </si>
  <si>
    <t>Г. Смоленск, ул. Центральная, д. 1</t>
  </si>
  <si>
    <t>Г. Вязьма, ул. Пушкина, д. 20</t>
  </si>
  <si>
    <t>Г. Рославль, микрорайон 15, д. 28</t>
  </si>
  <si>
    <t>Г. Смоленск, ул. Нарвская, д. 21, корпус 3</t>
  </si>
  <si>
    <t>Г. Смоленск, ул. Попова, д. 132</t>
  </si>
  <si>
    <t>Г. Смоленск, ул. Рыленкова, д. 72</t>
  </si>
  <si>
    <t>Дер. Большое Береснево, ул. Лесная, д. 1</t>
  </si>
  <si>
    <t>Дер. Большое Береснево, ул. Приозерная, д. 14</t>
  </si>
  <si>
    <t>Г. Рудня, пос. Молкомбината, д. 27</t>
  </si>
  <si>
    <t>Г. Смоленск, ул. Карбышева, д. 2</t>
  </si>
  <si>
    <t>Г. Смоленск, ул. Коммунистическая, д. 22</t>
  </si>
  <si>
    <t>Г. Смоленск, ул. Крупской, д. 34</t>
  </si>
  <si>
    <t>С. Глинка, ул. Ленина, д. 2б</t>
  </si>
  <si>
    <t>Пос. Монастырщина, ул. Коммунарная, д. 51</t>
  </si>
  <si>
    <t>12.2016</t>
  </si>
  <si>
    <t>Г. Гагарин, пр. Крупской, д. 1</t>
  </si>
  <si>
    <t>Г. Гагарин, пр. Крупской, д. 2</t>
  </si>
  <si>
    <t>246.</t>
  </si>
  <si>
    <t>251.</t>
  </si>
  <si>
    <t>252.</t>
  </si>
  <si>
    <t>257.</t>
  </si>
  <si>
    <t>262.</t>
  </si>
  <si>
    <t>263.</t>
  </si>
  <si>
    <t>269.</t>
  </si>
  <si>
    <t>270.</t>
  </si>
  <si>
    <t>272.</t>
  </si>
  <si>
    <t>275.</t>
  </si>
  <si>
    <t>276.</t>
  </si>
  <si>
    <t>317.</t>
  </si>
  <si>
    <t>388.</t>
  </si>
  <si>
    <t>419.</t>
  </si>
  <si>
    <t>567.</t>
  </si>
  <si>
    <t>605.</t>
  </si>
  <si>
    <t>616.</t>
  </si>
  <si>
    <t>617.</t>
  </si>
  <si>
    <t>618.</t>
  </si>
  <si>
    <t>619.</t>
  </si>
  <si>
    <t>620.</t>
  </si>
  <si>
    <t>621.</t>
  </si>
  <si>
    <t>Пос. Озерный, ул. Ленина, д. 9/1</t>
  </si>
  <si>
    <t>Пос. Озерный, ул. Ленина, д. 1</t>
  </si>
  <si>
    <t>Пос. Озерный, ул. Строителей, д. 17</t>
  </si>
  <si>
    <t>622.</t>
  </si>
  <si>
    <t>623.</t>
  </si>
  <si>
    <t>624.</t>
  </si>
  <si>
    <t>625.</t>
  </si>
  <si>
    <t>626.</t>
  </si>
  <si>
    <t>Итого по  Степаниковскому сельскому поселению Вяземского района Смоленской области</t>
  </si>
  <si>
    <t>С. Исаково, ул. Железнодорожная, д. 25</t>
  </si>
  <si>
    <t>Итого по  Вязьма-Брянскому сельскому поселению Вяземского района Смоленской области</t>
  </si>
  <si>
    <t>С. Вязьма-Брянская, ул. Авиационная, д. 4</t>
  </si>
  <si>
    <t>Г. Велиж, ул. Ленинградская, д. 62</t>
  </si>
  <si>
    <t>Дер. Ракитня-2, ул. Молодежная, д. 3</t>
  </si>
  <si>
    <t>Дер. Новые Батеки, ул. Северная, д. 19</t>
  </si>
  <si>
    <t>Пос. Гедеоновка, ул. Полевая, д. 4</t>
  </si>
  <si>
    <t>Г. Гагарин, пер. Мелиоративный, д. 15</t>
  </si>
  <si>
    <t>Г. Починок, ул. Урицкого, д. 49</t>
  </si>
  <si>
    <t>Г. Смоленск, ул. Автозаводская, д. 29</t>
  </si>
  <si>
    <t>1981-1983</t>
  </si>
  <si>
    <t>Г. Смоленск, ул. Лавочкина, д. 50а</t>
  </si>
  <si>
    <t>1966-1967</t>
  </si>
  <si>
    <t>Г. Смоленск, ул. Раевского, д. 5</t>
  </si>
  <si>
    <t>Г. Смоленск, бульвар Гагарина, д. 3</t>
  </si>
  <si>
    <t>Г. Смоленск, ул. Нахимова, д. 7</t>
  </si>
  <si>
    <t>Г. Смоленск, ул. Тухачевского, д. 5</t>
  </si>
  <si>
    <t>Г. Вязьма, ул. Юбилейная, д. 7</t>
  </si>
  <si>
    <t>Г. Смоленск, ул. Валентины Гризодубовой, д. 4</t>
  </si>
  <si>
    <t>337.</t>
  </si>
  <si>
    <t>Г. Смоленск, ул. Гастелло, д. 4</t>
  </si>
  <si>
    <t>Г. Рудня, ул. Мелиораторов, д. 9</t>
  </si>
  <si>
    <t>Г. Смоленск, ул. Озерная, д. 4</t>
  </si>
  <si>
    <t>.13.</t>
  </si>
  <si>
    <t>78.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</si>
  <si>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</si>
  <si>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</si>
  <si>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</si>
  <si>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</si>
  <si>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</si>
  <si>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</si>
  <si>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</si>
  <si>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</si>
  <si>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</si>
  <si>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</si>
  <si>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</si>
  <si>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</si>
  <si>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</si>
  <si>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</si>
  <si>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</si>
  <si>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4. Вязьма-Брянское сельское поселение Вяземского района Смоленской области</t>
  </si>
  <si>
    <t>5. Степаниковское сельское поселение Вяземского района Смоленской области</t>
  </si>
  <si>
    <t>6. Кайдаковское сельское поселение Вяземского района Смоленской области</t>
  </si>
  <si>
    <t>7. Гагаринское городское поселение Гагаринского района Смоленской области</t>
  </si>
  <si>
    <t>8. Ашковское сельское поселение Гагаринского района Смоленской области</t>
  </si>
  <si>
    <t>9. Гагаринское сельское поселение Гагаринского района Смоленской области</t>
  </si>
  <si>
    <t>10. Кармановское сельское поселение  Гагаринского района Смоленской области</t>
  </si>
  <si>
    <t>11. Покровское сельское поселение Гагаринского района Смоленской области</t>
  </si>
  <si>
    <t>12. Самуйловское сельское поселение Гагаринского района Смоленской области</t>
  </si>
  <si>
    <t>13. Серго-Ивановское сельское поселение Гагаринского района Смоленской области</t>
  </si>
  <si>
    <t>14. Токаревское сельское поселение Гагаринского района Смоленской области</t>
  </si>
  <si>
    <t>15. Глинковское сельское поселение Глинковского района Смоленской области</t>
  </si>
  <si>
    <t>16. Демидовское городское поселение Демидовского района Смоленской области</t>
  </si>
  <si>
    <t>17. Пржевальское городское поселение Демидовского района Смоленской области</t>
  </si>
  <si>
    <t>18. Муниципальное образование «город Десногорск» Смоленской области</t>
  </si>
  <si>
    <t>19. Дорогобужское городское поселение Дорогобужского района Смоленской области</t>
  </si>
  <si>
    <t>20. Верхнеднепровское городское поселение Дорогобужского района Смоленской области</t>
  </si>
  <si>
    <t xml:space="preserve">21. Духовщинское городское поселение Духовщинского района Смоленской области </t>
  </si>
  <si>
    <t>22. Озерненское городское поселение Духовщинского района Смоленской области</t>
  </si>
  <si>
    <t>23. Бересневское сельское поселение Духовщинского района Смоленской области</t>
  </si>
  <si>
    <t>24. Пречистенское сельское поселение Духовщинского района Смоленской области</t>
  </si>
  <si>
    <t>25. Ельнинское городское поселение Ельнинского района Смоленской области</t>
  </si>
  <si>
    <t>26. Воргинское сельское поселение Ершичского района Смоленской области</t>
  </si>
  <si>
    <t>27. Ершичское сельское поселение Ершичского района Смоленской области</t>
  </si>
  <si>
    <t>28. Кардымовское городское поселение Кардымовского района Смоленской области</t>
  </si>
  <si>
    <t xml:space="preserve">30. Гусинское сельское поселение Краснинского района Смоленской области </t>
  </si>
  <si>
    <t>31. Монастырщинское городское поселение Монастырщинского района Смоленской области</t>
  </si>
  <si>
    <t xml:space="preserve">29. Краснинское городское поселение Краснинского района Смоленской области </t>
  </si>
  <si>
    <t>32. Барсуковское сельское поселение Монастырщинского района Смоленской области</t>
  </si>
  <si>
    <t xml:space="preserve">33. Татарское сельское поселение Монастырщинского района Смоленской области </t>
  </si>
  <si>
    <t>34. Высоковское сельское поселение Новодугинского района Смоленской области</t>
  </si>
  <si>
    <t>35. Днепровское сельское поселение Новодугинского района Смоленской области</t>
  </si>
  <si>
    <t>36. Новодугинское сельское поселение Новодугинского района Смоленской области</t>
  </si>
  <si>
    <t>37. Тесовское сельское поселение Новодугинского района Смоленской области</t>
  </si>
  <si>
    <t>38. Починковское городское поселение Починковского района Смоленской области</t>
  </si>
  <si>
    <t>39. Васьковское сельское поселение Починковского района Смоленской области</t>
  </si>
  <si>
    <t>40. Даньковское сельское поселение Починковского района Смоленской области</t>
  </si>
  <si>
    <t>41. Лосненское сельское поселение Починковского района Смоленской области</t>
  </si>
  <si>
    <t>42. Мурыгинское сельское поселение Починковского района Смоленской области</t>
  </si>
  <si>
    <t>43. Прудковское сельское поселение Починковского района Смоленской области</t>
  </si>
  <si>
    <t>44. Шаталовское сельское поселение Починковского района Смоленской области</t>
  </si>
  <si>
    <t>45. Рославльское городское поселение Рославльского района Смоленской области</t>
  </si>
  <si>
    <t>46. Богдановское сельское поселение Рославльского района Смоленской области</t>
  </si>
  <si>
    <t>47. Ивановское сельское поселение Рославльского района Смоленской области</t>
  </si>
  <si>
    <t>48. Кирилловское сельское поселение Рославльского района Смоленской области</t>
  </si>
  <si>
    <t>49. Липовское сельское поселение Рославльского района Смоленской области</t>
  </si>
  <si>
    <t>50. Остерское сельское поселение Рославльского района Смоленской области</t>
  </si>
  <si>
    <t>51.   Перенское сельское поселение Рославльского района Смоленской области</t>
  </si>
  <si>
    <t>52.   Руднянское городское поселение Руднянского района Смоленской области</t>
  </si>
  <si>
    <t>53.   Голынковское городское поселение Руднянского района Смоленской области</t>
  </si>
  <si>
    <t>54.  Казимировское сельское поселение Руднянского района Смоленской области</t>
  </si>
  <si>
    <t>55.   Понизовское сельское поселение Руднянского района Смоленской области</t>
  </si>
  <si>
    <t>56. Чистиковское сельское поселение  Руднянского района Смоленской области</t>
  </si>
  <si>
    <t>57.  Сафоновское городское поселение Сафоновского района Смоленской области</t>
  </si>
  <si>
    <t>60. Город Смоленск</t>
  </si>
  <si>
    <t>61. Вязгинское сельское поселение Смоленского района Смоленской области</t>
  </si>
  <si>
    <t>62. Гнездовское сельское поселение Смоленского района Смоленской области</t>
  </si>
  <si>
    <t>63.  Дивасовское сельское поселение Смоленского района Смоленской области</t>
  </si>
  <si>
    <t>64.  Касплянское сельское поселение Смоленского района Смоленской области</t>
  </si>
  <si>
    <t>65. Катынское сельское поселение Смоленского района Смоленской области</t>
  </si>
  <si>
    <t>67. Кощинское сельское поселение Смоленского района Смоленской области</t>
  </si>
  <si>
    <t>68. Печерское сельское поселение Смоленского района Смоленской области</t>
  </si>
  <si>
    <t>69. Стабенское сельское поселение Смоленского района Смоленской области</t>
  </si>
  <si>
    <t>70. Хохловское сельское поселение Смоленского района Смоленской области</t>
  </si>
  <si>
    <t>71. Сычевское городское поселение Сычевского района Смоленской области</t>
  </si>
  <si>
    <t xml:space="preserve">72.  Мальцевское сельское поселение Сычевского района Смоленской области </t>
  </si>
  <si>
    <t>73.  Угранское сельское поселение Угранского района Смоленской области</t>
  </si>
  <si>
    <t>74. Хиславичское городское поселение Хиславичского района Смоленской области</t>
  </si>
  <si>
    <t>75. Холм-Жирковское городское поселение Холм-Жирковского района Смоленской области</t>
  </si>
  <si>
    <t xml:space="preserve">76. Шумячское городское поселение </t>
  </si>
  <si>
    <t>77. Озерное сельское поселение Шумячского района Смоленской области</t>
  </si>
  <si>
    <t>78. Первомайское сельское поселение Шумячского района Смоленской области</t>
  </si>
  <si>
    <t xml:space="preserve">79. Ярцевское городское поселение Ярцевского района Смоленской области </t>
  </si>
  <si>
    <t>80. Капыревщинское сельское поселение Ярцевского района Смоленской области</t>
  </si>
  <si>
    <t>81. Михейковское сельское поселение Ярцевского района Смоленской области</t>
  </si>
  <si>
    <t>82. Суетовское сельское поселение Ярцевского района Смоленской области</t>
  </si>
  <si>
    <t>Приложение                    
к распоряжению Администрации Смоленской области от 15.10.2015 № 1522-р/адм (в редакции распоряжений Администрации Смоленской области от 13.05.2016                      № 599-р/адм, от 30.12.2016 № 2087-р/адм, от 10.05.2017                 № 603-р/адм, от  11.08.2017  № 1146-р/адм, от 13.12.2017          № 1775-р/адм, от 27.12.2017  № 1885-р/адм, от 12.03.2018         № 241-р/адм, от _____________ № __________)</t>
  </si>
  <si>
    <t>58. Барановское сельское поселение Сафоновского района Смоленской области</t>
  </si>
  <si>
    <t>59. Беленинское сельское поселение Сафоновского района Смоленской области</t>
  </si>
  <si>
    <t>66. Корохоткинское сельское поселение Смоленского района Смоленской области</t>
  </si>
  <si>
    <t>Итого по  Корохоткинскому сельскому поселению Смоленского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</si>
</sst>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&quot;р.&quot;"/>
    <numFmt numFmtId="166" formatCode="#,##0.00_ ;\-#,##0.00\ "/>
    <numFmt numFmtId="167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10" fillId="0" borderId="0"/>
    <xf numFmtId="0" fontId="11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readingOrder="1"/>
    </xf>
    <xf numFmtId="1" fontId="6" fillId="0" borderId="0" xfId="0" applyNumberFormat="1" applyFont="1" applyFill="1" applyBorder="1" applyAlignment="1">
      <alignment horizontal="center" vertical="center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1" fontId="6" fillId="0" borderId="1" xfId="0" applyNumberFormat="1" applyFont="1" applyFill="1" applyBorder="1" applyAlignment="1">
      <alignment horizontal="center" vertical="center" wrapText="1" readingOrder="1"/>
    </xf>
    <xf numFmtId="4" fontId="5" fillId="0" borderId="0" xfId="0" applyNumberFormat="1" applyFont="1" applyFill="1" applyBorder="1" applyAlignment="1">
      <alignment horizontal="right" vertical="center" readingOrder="1"/>
    </xf>
    <xf numFmtId="164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3" fontId="5" fillId="0" borderId="1" xfId="0" applyNumberFormat="1" applyFont="1" applyFill="1" applyBorder="1" applyAlignment="1">
      <alignment horizontal="center" vertical="center" readingOrder="1"/>
    </xf>
    <xf numFmtId="166" fontId="6" fillId="0" borderId="1" xfId="10" applyNumberFormat="1" applyFont="1" applyFill="1" applyBorder="1" applyAlignment="1">
      <alignment horizontal="right" vertical="center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164" fontId="5" fillId="0" borderId="0" xfId="10" applyNumberFormat="1" applyFont="1" applyFill="1" applyBorder="1" applyAlignment="1">
      <alignment horizontal="right" vertical="center" readingOrder="1"/>
    </xf>
    <xf numFmtId="164" fontId="5" fillId="0" borderId="0" xfId="0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4" fontId="5" fillId="0" borderId="1" xfId="10" applyNumberFormat="1" applyFont="1" applyFill="1" applyBorder="1" applyAlignment="1">
      <alignment horizontal="right" vertical="center" readingOrder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2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1" fontId="5" fillId="0" borderId="1" xfId="9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1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 readingOrder="1"/>
    </xf>
    <xf numFmtId="4" fontId="13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11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5" fillId="0" borderId="1" xfId="10" applyNumberFormat="1" applyFont="1" applyFill="1" applyBorder="1" applyAlignment="1">
      <alignment horizontal="center" vertical="center"/>
    </xf>
    <xf numFmtId="4" fontId="14" fillId="0" borderId="1" xfId="11" applyNumberFormat="1" applyFont="1" applyFill="1" applyBorder="1" applyAlignment="1">
      <alignment horizontal="right" vertical="center" readingOrder="1"/>
    </xf>
    <xf numFmtId="4" fontId="5" fillId="0" borderId="1" xfId="9" applyNumberFormat="1" applyFont="1" applyFill="1" applyBorder="1" applyAlignment="1">
      <alignment horizontal="right" vertical="center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readingOrder="1"/>
    </xf>
    <xf numFmtId="4" fontId="6" fillId="0" borderId="1" xfId="10" applyNumberFormat="1" applyFont="1" applyFill="1" applyBorder="1" applyAlignment="1">
      <alignment horizontal="right" vertical="center" readingOrder="1"/>
    </xf>
    <xf numFmtId="4" fontId="6" fillId="0" borderId="1" xfId="0" applyNumberFormat="1" applyFont="1" applyFill="1" applyBorder="1" applyAlignment="1">
      <alignment horizontal="right" vertical="center" readingOrder="1"/>
    </xf>
    <xf numFmtId="4" fontId="6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 readingOrder="1"/>
    </xf>
    <xf numFmtId="4" fontId="5" fillId="0" borderId="4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vertical="center" readingOrder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1" fontId="5" fillId="0" borderId="3" xfId="0" applyNumberFormat="1" applyFont="1" applyFill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5" fillId="0" borderId="3" xfId="10" applyNumberFormat="1" applyFont="1" applyFill="1" applyBorder="1" applyAlignment="1">
      <alignment horizontal="right" vertical="center" readingOrder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 readingOrder="1"/>
    </xf>
    <xf numFmtId="4" fontId="5" fillId="0" borderId="1" xfId="0" applyNumberFormat="1" applyFont="1" applyFill="1" applyBorder="1" applyAlignment="1">
      <alignment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 wrapText="1" readingOrder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164" fontId="5" fillId="0" borderId="1" xfId="1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readingOrder="1"/>
    </xf>
    <xf numFmtId="4" fontId="5" fillId="0" borderId="1" xfId="0" applyNumberFormat="1" applyFont="1" applyFill="1" applyBorder="1" applyAlignment="1">
      <alignment vertical="center" readingOrder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10" applyNumberFormat="1" applyFont="1" applyFill="1" applyBorder="1" applyAlignment="1">
      <alignment horizontal="center" vertical="center" readingOrder="1"/>
    </xf>
    <xf numFmtId="4" fontId="6" fillId="0" borderId="1" xfId="1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right" vertical="center" readingOrder="1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1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167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 readingOrder="1"/>
    </xf>
    <xf numFmtId="1" fontId="5" fillId="0" borderId="2" xfId="0" applyNumberFormat="1" applyFont="1" applyFill="1" applyBorder="1" applyAlignment="1">
      <alignment horizontal="center" vertical="center" readingOrder="1"/>
    </xf>
    <xf numFmtId="4" fontId="5" fillId="0" borderId="3" xfId="0" applyNumberFormat="1" applyFont="1" applyFill="1" applyBorder="1" applyAlignment="1">
      <alignment vertical="center" readingOrder="1"/>
    </xf>
    <xf numFmtId="4" fontId="5" fillId="0" borderId="2" xfId="0" applyNumberFormat="1" applyFont="1" applyFill="1" applyBorder="1" applyAlignment="1">
      <alignment vertical="center" readingOrder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readingOrder="1"/>
    </xf>
    <xf numFmtId="1" fontId="5" fillId="0" borderId="2" xfId="0" applyNumberFormat="1" applyFont="1" applyFill="1" applyBorder="1" applyAlignment="1">
      <alignment horizontal="center" vertical="center" wrapText="1" readingOrder="1"/>
    </xf>
    <xf numFmtId="4" fontId="5" fillId="0" borderId="3" xfId="0" applyNumberFormat="1" applyFont="1" applyFill="1" applyBorder="1" applyAlignment="1">
      <alignment horizontal="right" vertical="center" wrapText="1" readingOrder="1"/>
    </xf>
    <xf numFmtId="4" fontId="5" fillId="0" borderId="2" xfId="0" applyNumberFormat="1" applyFont="1" applyFill="1" applyBorder="1" applyAlignment="1">
      <alignment horizontal="right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5" fillId="0" borderId="3" xfId="9" applyNumberFormat="1" applyFont="1" applyFill="1" applyBorder="1" applyAlignment="1">
      <alignment horizontal="right" vertical="center" readingOrder="1"/>
    </xf>
    <xf numFmtId="4" fontId="5" fillId="0" borderId="2" xfId="9" applyNumberFormat="1" applyFont="1" applyFill="1" applyBorder="1" applyAlignment="1">
      <alignment horizontal="right" vertical="center" readingOrder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left" vertical="center" wrapText="1"/>
    </xf>
    <xf numFmtId="0" fontId="5" fillId="0" borderId="2" xfId="9" applyFont="1" applyFill="1" applyBorder="1" applyAlignment="1">
      <alignment horizontal="left" vertical="center" wrapText="1"/>
    </xf>
    <xf numFmtId="0" fontId="5" fillId="0" borderId="3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1" fontId="5" fillId="0" borderId="3" xfId="9" applyNumberFormat="1" applyFont="1" applyFill="1" applyBorder="1" applyAlignment="1">
      <alignment horizontal="center" vertical="center" readingOrder="1"/>
    </xf>
    <xf numFmtId="1" fontId="5" fillId="0" borderId="2" xfId="9" applyNumberFormat="1" applyFont="1" applyFill="1" applyBorder="1" applyAlignment="1">
      <alignment horizontal="center" vertical="center" readingOrder="1"/>
    </xf>
    <xf numFmtId="1" fontId="5" fillId="0" borderId="1" xfId="0" applyNumberFormat="1" applyFont="1" applyFill="1" applyBorder="1" applyAlignment="1">
      <alignment horizontal="center" vertical="center" wrapText="1" readingOrder="1"/>
    </xf>
    <xf numFmtId="4" fontId="5" fillId="0" borderId="3" xfId="10" applyNumberFormat="1" applyFont="1" applyFill="1" applyBorder="1" applyAlignment="1">
      <alignment horizontal="right" vertical="center" readingOrder="1"/>
    </xf>
    <xf numFmtId="4" fontId="5" fillId="0" borderId="2" xfId="10" applyNumberFormat="1" applyFont="1" applyFill="1" applyBorder="1" applyAlignment="1">
      <alignment horizontal="right" vertical="center" readingOrder="1"/>
    </xf>
    <xf numFmtId="4" fontId="5" fillId="0" borderId="1" xfId="0" applyNumberFormat="1" applyFont="1" applyFill="1" applyBorder="1" applyAlignment="1">
      <alignment vertical="center" readingOrder="1"/>
    </xf>
    <xf numFmtId="4" fontId="5" fillId="0" borderId="1" xfId="0" applyNumberFormat="1" applyFont="1" applyFill="1" applyBorder="1" applyAlignment="1">
      <alignment vertical="center" wrapText="1" readingOrder="1"/>
    </xf>
    <xf numFmtId="4" fontId="5" fillId="0" borderId="3" xfId="0" applyNumberFormat="1" applyFont="1" applyFill="1" applyBorder="1" applyAlignment="1">
      <alignment horizontal="right" vertical="center" readingOrder="1"/>
    </xf>
    <xf numFmtId="4" fontId="5" fillId="0" borderId="2" xfId="0" applyNumberFormat="1" applyFont="1" applyFill="1" applyBorder="1" applyAlignment="1">
      <alignment horizontal="right" vertical="center" readingOrder="1"/>
    </xf>
    <xf numFmtId="4" fontId="5" fillId="0" borderId="3" xfId="0" applyNumberFormat="1" applyFont="1" applyFill="1" applyBorder="1" applyAlignment="1">
      <alignment vertical="center" wrapText="1" readingOrder="1"/>
    </xf>
    <xf numFmtId="4" fontId="5" fillId="0" borderId="2" xfId="0" applyNumberFormat="1" applyFont="1" applyFill="1" applyBorder="1" applyAlignment="1">
      <alignment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vertical="center" readingOrder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4" fontId="5" fillId="0" borderId="3" xfId="0" applyNumberFormat="1" applyFont="1" applyFill="1" applyBorder="1" applyAlignment="1">
      <alignment horizontal="center" vertical="center" wrapText="1" readingOrder="1"/>
    </xf>
    <xf numFmtId="4" fontId="5" fillId="0" borderId="2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164" fontId="5" fillId="0" borderId="1" xfId="10" applyNumberFormat="1" applyFont="1" applyFill="1" applyBorder="1" applyAlignment="1">
      <alignment horizontal="center" vertical="center" textRotation="90" wrapText="1" readingOrder="1"/>
    </xf>
    <xf numFmtId="4" fontId="5" fillId="0" borderId="1" xfId="0" applyNumberFormat="1" applyFont="1" applyFill="1" applyBorder="1" applyAlignment="1">
      <alignment horizontal="center" vertical="center" textRotation="90" wrapText="1" readingOrder="1"/>
    </xf>
    <xf numFmtId="164" fontId="5" fillId="0" borderId="1" xfId="10" applyNumberFormat="1" applyFont="1" applyFill="1" applyBorder="1" applyAlignment="1">
      <alignment horizontal="center" vertical="center" wrapText="1" readingOrder="1"/>
    </xf>
    <xf numFmtId="1" fontId="5" fillId="0" borderId="1" xfId="0" applyNumberFormat="1" applyFont="1" applyFill="1" applyBorder="1" applyAlignment="1">
      <alignment horizontal="center" vertical="center" textRotation="90" wrapText="1" readingOrder="1"/>
    </xf>
    <xf numFmtId="0" fontId="5" fillId="0" borderId="1" xfId="0" applyFont="1" applyFill="1" applyBorder="1" applyAlignment="1">
      <alignment horizontal="center" vertical="center" textRotation="90" wrapText="1" readingOrder="1"/>
    </xf>
    <xf numFmtId="1" fontId="5" fillId="0" borderId="4" xfId="0" applyNumberFormat="1" applyFont="1" applyFill="1" applyBorder="1" applyAlignment="1">
      <alignment horizontal="center" vertical="center" readingOrder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</cellXfs>
  <cellStyles count="12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Финансовый" xfId="10" builtinId="3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Z862"/>
  <sheetViews>
    <sheetView tabSelected="1" view="pageBreakPreview" topLeftCell="A160" zoomScaleNormal="80" zoomScaleSheetLayoutView="100" zoomScalePageLayoutView="70" workbookViewId="0">
      <pane xSplit="19" topLeftCell="T1" activePane="topRight" state="frozen"/>
      <selection activeCell="A7" sqref="A7"/>
      <selection pane="topRight" activeCell="A163" sqref="A163:L171"/>
    </sheetView>
  </sheetViews>
  <sheetFormatPr defaultColWidth="9.140625" defaultRowHeight="15.75" x14ac:dyDescent="0.25"/>
  <cols>
    <col min="1" max="1" width="6" style="4" customWidth="1"/>
    <col min="2" max="2" width="53.42578125" style="5" customWidth="1"/>
    <col min="3" max="3" width="10.28515625" style="4" customWidth="1"/>
    <col min="4" max="4" width="6.7109375" style="4" customWidth="1"/>
    <col min="5" max="5" width="16.140625" style="4" customWidth="1"/>
    <col min="6" max="7" width="6.7109375" style="17" customWidth="1"/>
    <col min="8" max="8" width="15.140625" style="29" customWidth="1"/>
    <col min="9" max="10" width="13.7109375" style="29" customWidth="1"/>
    <col min="11" max="11" width="18.7109375" style="21" customWidth="1"/>
    <col min="12" max="14" width="8.28515625" style="30" customWidth="1"/>
    <col min="15" max="15" width="20.7109375" style="21" customWidth="1"/>
    <col min="16" max="16" width="14.140625" style="33" customWidth="1"/>
    <col min="17" max="17" width="12.28515625" style="33" customWidth="1"/>
    <col min="18" max="18" width="12.28515625" style="13" customWidth="1"/>
    <col min="19" max="19" width="0.28515625" style="1" hidden="1" customWidth="1"/>
    <col min="20" max="20" width="17.28515625" style="1" bestFit="1" customWidth="1"/>
    <col min="21" max="21" width="27.5703125" style="1" customWidth="1"/>
    <col min="22" max="16384" width="9.140625" style="1"/>
  </cols>
  <sheetData>
    <row r="1" spans="1:20" ht="20.25" customHeight="1" x14ac:dyDescent="0.25">
      <c r="O1" s="203" t="s">
        <v>1497</v>
      </c>
      <c r="P1" s="203"/>
      <c r="Q1" s="203"/>
      <c r="R1" s="203"/>
      <c r="S1" s="6"/>
    </row>
    <row r="2" spans="1:20" ht="110.25" customHeight="1" x14ac:dyDescent="0.25">
      <c r="O2" s="203"/>
      <c r="P2" s="203"/>
      <c r="Q2" s="203"/>
      <c r="R2" s="203"/>
      <c r="S2" s="6"/>
    </row>
    <row r="3" spans="1:20" ht="33.75" customHeight="1" x14ac:dyDescent="0.25">
      <c r="A3" s="201" t="s">
        <v>453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20" ht="8.4499999999999993" customHeight="1" x14ac:dyDescent="0.25">
      <c r="A4" s="110"/>
      <c r="B4" s="7"/>
      <c r="C4" s="7"/>
      <c r="D4" s="7"/>
      <c r="E4" s="93"/>
      <c r="F4" s="18"/>
      <c r="G4" s="18"/>
      <c r="H4" s="31"/>
      <c r="I4" s="31"/>
      <c r="J4" s="31"/>
      <c r="K4" s="31"/>
      <c r="L4" s="31"/>
      <c r="M4" s="31"/>
      <c r="N4" s="31"/>
      <c r="O4" s="31"/>
      <c r="P4" s="31"/>
      <c r="Q4" s="31"/>
      <c r="R4" s="7"/>
    </row>
    <row r="5" spans="1:20" ht="25.15" customHeight="1" x14ac:dyDescent="0.25">
      <c r="A5" s="201" t="s">
        <v>121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6" spans="1:20" ht="9" customHeight="1" x14ac:dyDescent="0.25">
      <c r="A6" s="110"/>
      <c r="B6" s="110"/>
      <c r="C6" s="110"/>
      <c r="D6" s="110"/>
      <c r="E6" s="110"/>
      <c r="F6" s="19"/>
      <c r="G6" s="19"/>
      <c r="H6" s="32"/>
      <c r="I6" s="32"/>
      <c r="J6" s="32"/>
      <c r="K6" s="32"/>
      <c r="L6" s="32"/>
      <c r="M6" s="32"/>
      <c r="N6" s="32"/>
      <c r="O6" s="32"/>
      <c r="P6" s="32"/>
      <c r="Q6" s="32"/>
      <c r="R6" s="110"/>
    </row>
    <row r="7" spans="1:20" ht="33" customHeight="1" x14ac:dyDescent="0.25">
      <c r="A7" s="204" t="s">
        <v>901</v>
      </c>
      <c r="B7" s="205" t="s">
        <v>1273</v>
      </c>
      <c r="C7" s="179" t="s">
        <v>903</v>
      </c>
      <c r="D7" s="179"/>
      <c r="E7" s="209" t="s">
        <v>904</v>
      </c>
      <c r="F7" s="216" t="s">
        <v>905</v>
      </c>
      <c r="G7" s="216" t="s">
        <v>906</v>
      </c>
      <c r="H7" s="213" t="s">
        <v>920</v>
      </c>
      <c r="I7" s="215" t="s">
        <v>922</v>
      </c>
      <c r="J7" s="215"/>
      <c r="K7" s="208" t="s">
        <v>907</v>
      </c>
      <c r="L7" s="208"/>
      <c r="M7" s="208"/>
      <c r="N7" s="208"/>
      <c r="O7" s="208"/>
      <c r="P7" s="217" t="s">
        <v>1242</v>
      </c>
      <c r="Q7" s="217" t="s">
        <v>1241</v>
      </c>
      <c r="R7" s="209" t="s">
        <v>908</v>
      </c>
      <c r="S7" s="3"/>
    </row>
    <row r="8" spans="1:20" ht="15" customHeight="1" x14ac:dyDescent="0.25">
      <c r="A8" s="204"/>
      <c r="B8" s="206"/>
      <c r="C8" s="209" t="s">
        <v>909</v>
      </c>
      <c r="D8" s="210" t="s">
        <v>945</v>
      </c>
      <c r="E8" s="209"/>
      <c r="F8" s="216"/>
      <c r="G8" s="216"/>
      <c r="H8" s="213"/>
      <c r="I8" s="213" t="s">
        <v>895</v>
      </c>
      <c r="J8" s="213" t="s">
        <v>896</v>
      </c>
      <c r="K8" s="214" t="s">
        <v>921</v>
      </c>
      <c r="L8" s="208" t="s">
        <v>923</v>
      </c>
      <c r="M8" s="208"/>
      <c r="N8" s="208"/>
      <c r="O8" s="208"/>
      <c r="P8" s="217"/>
      <c r="Q8" s="217"/>
      <c r="R8" s="209"/>
      <c r="S8" s="3"/>
    </row>
    <row r="9" spans="1:20" ht="201" customHeight="1" x14ac:dyDescent="0.25">
      <c r="A9" s="204"/>
      <c r="B9" s="206"/>
      <c r="C9" s="209"/>
      <c r="D9" s="211"/>
      <c r="E9" s="209"/>
      <c r="F9" s="216"/>
      <c r="G9" s="216"/>
      <c r="H9" s="213"/>
      <c r="I9" s="213"/>
      <c r="J9" s="213"/>
      <c r="K9" s="214"/>
      <c r="L9" s="22" t="s">
        <v>122</v>
      </c>
      <c r="M9" s="22" t="s">
        <v>450</v>
      </c>
      <c r="N9" s="22" t="s">
        <v>745</v>
      </c>
      <c r="O9" s="22" t="s">
        <v>910</v>
      </c>
      <c r="P9" s="217"/>
      <c r="Q9" s="217"/>
      <c r="R9" s="209"/>
      <c r="S9" s="3"/>
    </row>
    <row r="10" spans="1:20" s="4" customFormat="1" ht="23.25" customHeight="1" x14ac:dyDescent="0.25">
      <c r="A10" s="204"/>
      <c r="B10" s="207"/>
      <c r="C10" s="209"/>
      <c r="D10" s="212"/>
      <c r="E10" s="209"/>
      <c r="F10" s="216"/>
      <c r="G10" s="216"/>
      <c r="H10" s="114" t="s">
        <v>902</v>
      </c>
      <c r="I10" s="114" t="s">
        <v>902</v>
      </c>
      <c r="J10" s="114" t="s">
        <v>902</v>
      </c>
      <c r="K10" s="23" t="s">
        <v>911</v>
      </c>
      <c r="L10" s="113" t="s">
        <v>911</v>
      </c>
      <c r="M10" s="113" t="s">
        <v>911</v>
      </c>
      <c r="N10" s="113" t="s">
        <v>911</v>
      </c>
      <c r="O10" s="23" t="s">
        <v>911</v>
      </c>
      <c r="P10" s="24" t="s">
        <v>912</v>
      </c>
      <c r="Q10" s="24" t="s">
        <v>912</v>
      </c>
      <c r="R10" s="209"/>
      <c r="S10" s="107"/>
    </row>
    <row r="11" spans="1:20" s="4" customFormat="1" ht="21" customHeight="1" x14ac:dyDescent="0.25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16">
        <v>6</v>
      </c>
      <c r="G11" s="116">
        <v>7</v>
      </c>
      <c r="H11" s="25">
        <v>8</v>
      </c>
      <c r="I11" s="25">
        <v>9</v>
      </c>
      <c r="J11" s="25">
        <v>10</v>
      </c>
      <c r="K11" s="26">
        <v>11</v>
      </c>
      <c r="L11" s="25">
        <v>12</v>
      </c>
      <c r="M11" s="25">
        <v>13</v>
      </c>
      <c r="N11" s="25">
        <v>14</v>
      </c>
      <c r="O11" s="26">
        <v>15</v>
      </c>
      <c r="P11" s="25">
        <v>16</v>
      </c>
      <c r="Q11" s="25">
        <v>17</v>
      </c>
      <c r="R11" s="107">
        <v>18</v>
      </c>
      <c r="S11" s="107"/>
    </row>
    <row r="12" spans="1:20" ht="27" customHeight="1" x14ac:dyDescent="0.25">
      <c r="A12" s="202" t="s">
        <v>1271</v>
      </c>
      <c r="B12" s="202"/>
      <c r="C12" s="102" t="s">
        <v>916</v>
      </c>
      <c r="D12" s="102" t="s">
        <v>916</v>
      </c>
      <c r="E12" s="102" t="s">
        <v>916</v>
      </c>
      <c r="F12" s="20" t="s">
        <v>916</v>
      </c>
      <c r="G12" s="20" t="s">
        <v>916</v>
      </c>
      <c r="H12" s="27">
        <f>H14+H22+H78+H88+H92+H121+H125+H129+H133+H136+H140+H145+H150+H154+H159+H162+H173+H180+H183+H191+H202+H207+H211+H219+H222+H226+H232+H241+H244+H249+H252+H255+H259+H262+H265+H268+H272+H275+H280+H284+H290+H294+H299+H340+H345+H348+H355+H359+H365+H370+H383+H392+H395+H398+H401+H435+H431+H438+H672+H678+H696+H708+H711+H719+H736+H739+H748+H751+H759+H762+H773+H786+H793+H807+H810+H814+H851+H857+H861+H85+H82</f>
        <v>1477722.8599999999</v>
      </c>
      <c r="I12" s="27">
        <f>I14+I22+I78+I88+I92+I121+I125+I129+I133+I136+I140+I145+I150+I154+I159+I162+I173+I180+I183+I191+I202+I207+I211+I219+I222+I226+I232+I241+I244+I249+I252+I255+I259+I262+I265+I268+I272+I275+I280+I284+I290+I294+I299+I340+I345+I348+I355+I359+I365+I370+I383+I392+I395+I398+I401+I435+I431+I438+I672+I678+I696+I708+I711+I719+I736+I739+I748+I751+I759+I762+I773+I786+I793+I807+I810+I814+I851+I857+I861+I85+I82</f>
        <v>829411.09300000046</v>
      </c>
      <c r="J12" s="27">
        <f>J14+J22+J78+J88+J92+J121+J125+J129+J133+J136+J140+J145+J150+J154+J159+J162+J173+J180+J183+J191+J202+J207+J211+J219+J222+J226+J232+J241+J244+J249+J252+J255+J259+J262+J265+J268+J272+J275+J280+J284+J290+J294+J299+J340+J345+J348+J355+J359+J365+J370+J383+J392+J395+J398+J401+J435+J431+J438+J672+J678+J696+J708+J711+J719+J736+J739+J748+J751+J759+J762+J773+J786+J793+J807+J810+J814+J851+J857+J861+J85+J82</f>
        <v>930895.97999999986</v>
      </c>
      <c r="K12" s="27">
        <f>K14+K22+K78+K82+K85+K88+K92+K121+K125+K129+K133+K136+K140+K145+K150+K154+K159+K162+K173+K180+K183+K191+K202+K207+K211+K219+K222+K226+K232+K241+K244+K249+K252+K255+K259+K262+K265+K268+K272+K275+K280+K284+K290+K294+K299+K340+K345+K348+K355+K359+K365+K370+K383+K392+K395+K398+K401+K435+K431+K438+K672+K678+K696+K708+K711+K716+K719+K736+K739+K748+K751+K759+K762+K773+K786+K793+K807+K810+K814+K851+K857+K861</f>
        <v>2643121725.0599995</v>
      </c>
      <c r="L12" s="27">
        <f>L14+L22+L78+L88+L92+L121+L125+L129+L133+L136+L140+L145+L150+L154+L159+L162+L173+L180+L183+L191+L202+L207+L211+L219+L222+L226+L232+L241+L244+L249+L252+L255+L259+L262+L265+L268+L272+L275+L280+L284+L290+L294+L299+L340+L345+L348+L355+L359+L365+L370+L383+L392+L395+L398+L401+L435+L431+L438+L672+L678+L696+L708+L711+L719+L736+L739+L748+L751+L759+L762+L773+L786+L793+L807+L810+L814+L851+L857+L861+L85+L82</f>
        <v>0</v>
      </c>
      <c r="M12" s="27">
        <f>M14+M22+M78+M88+M92+M121+M125+M129+M133+M136+M140+M145+M150+M154+M159+M162+M173+M180+M183+M191+M202+M207+M211+M219+M222+M226+M232+M241+M244+M249+M252+M255+M259+M262+M265+M268+M272+M275+M280+M284+M290+M294+M299+M340+M345+M348+M355+M359+M365+M370+M383+M392+M395+M398+M401+M435+M431+M438+M672+M678+M696+M708+M711+M719+M736+M739+M748+M751+M759+M762+M773+M786+M793+M807+M810+M814+M851+M857+M861+M85+M82</f>
        <v>0</v>
      </c>
      <c r="N12" s="27">
        <f>N14+N22+N78+N88+N92+N121+N125+N129+N133+N136+N140+N145+N150+N154+N159+N162+N173+N180+N183+N191+N202+N207+N211+N219+N222+N226+N232+N241+N244+N249+N252+N255+N259+N262+N265+N268+N272+N275+N280+N284+N290+N294+N299+N340+N345+N348+N355+N359+N365+N370+N383+N392+N395+N398+N401+N435+N431+N438+N672+N678+N696+N708+N711+N719+N736+N739+N748+N751+N759+N762+N773+N786+N793+N807+N810+N814+N851+N857+N861+N85+N82</f>
        <v>0</v>
      </c>
      <c r="O12" s="27">
        <f>O14+O22+O78+O82+O85+O88+O92+O121+O125+O129+O133+O136+O140+O145+O150+O154+O159+O162+O173+O180+O183+O191+O202+O207+O211+O219+O222+O226+O232+O241+O244+O249+O252+O255+O259+O262+O265+O268+O272+O275+O280+O284+O290+O294+O299+O340+O345+O348+O355+O359+O365+O370+O383+O392+O395+O398+O401+O435+O431+O438+O672+O678+O696+O708+O711+O716+O719+O736+O739+O748+O751+O759+O762+O773+O786+O793+O807+O810+O814+O851+O857+O861</f>
        <v>2643121725.0599995</v>
      </c>
      <c r="P12" s="27">
        <f>K12/H12</f>
        <v>1788.645081297585</v>
      </c>
      <c r="Q12" s="34" t="s">
        <v>916</v>
      </c>
      <c r="R12" s="102" t="s">
        <v>916</v>
      </c>
      <c r="S12" s="3"/>
    </row>
    <row r="13" spans="1:20" ht="24.95" customHeight="1" x14ac:dyDescent="0.25">
      <c r="A13" s="183" t="s">
        <v>635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3"/>
    </row>
    <row r="14" spans="1:20" ht="39.950000000000003" customHeight="1" x14ac:dyDescent="0.25">
      <c r="A14" s="146" t="s">
        <v>709</v>
      </c>
      <c r="B14" s="192"/>
      <c r="C14" s="102" t="s">
        <v>916</v>
      </c>
      <c r="D14" s="102" t="s">
        <v>916</v>
      </c>
      <c r="E14" s="102" t="s">
        <v>916</v>
      </c>
      <c r="F14" s="20" t="s">
        <v>916</v>
      </c>
      <c r="G14" s="20" t="s">
        <v>916</v>
      </c>
      <c r="H14" s="78">
        <f t="shared" ref="H14:N14" si="0">SUM(H15:H20)</f>
        <v>3786.19</v>
      </c>
      <c r="I14" s="78">
        <f t="shared" si="0"/>
        <v>1555.9</v>
      </c>
      <c r="J14" s="78">
        <f t="shared" si="0"/>
        <v>2191.3500000000004</v>
      </c>
      <c r="K14" s="78">
        <f t="shared" si="0"/>
        <v>13422885.76</v>
      </c>
      <c r="L14" s="78">
        <f t="shared" si="0"/>
        <v>0</v>
      </c>
      <c r="M14" s="78">
        <f t="shared" si="0"/>
        <v>0</v>
      </c>
      <c r="N14" s="78">
        <f t="shared" si="0"/>
        <v>0</v>
      </c>
      <c r="O14" s="78">
        <f>SUM(O15:O20)</f>
        <v>13422885.76</v>
      </c>
      <c r="P14" s="78">
        <f>O14/H14</f>
        <v>3545.222442613815</v>
      </c>
      <c r="Q14" s="79" t="s">
        <v>916</v>
      </c>
      <c r="R14" s="80" t="s">
        <v>916</v>
      </c>
      <c r="S14" s="3"/>
      <c r="T14" s="46"/>
    </row>
    <row r="15" spans="1:20" ht="21" customHeight="1" x14ac:dyDescent="0.25">
      <c r="A15" s="106" t="s">
        <v>924</v>
      </c>
      <c r="B15" s="14" t="s">
        <v>719</v>
      </c>
      <c r="C15" s="106">
        <v>1971</v>
      </c>
      <c r="D15" s="106" t="s">
        <v>914</v>
      </c>
      <c r="E15" s="107" t="s">
        <v>913</v>
      </c>
      <c r="F15" s="116">
        <v>2</v>
      </c>
      <c r="G15" s="116">
        <v>3</v>
      </c>
      <c r="H15" s="28">
        <v>509.3</v>
      </c>
      <c r="I15" s="28">
        <v>288.45</v>
      </c>
      <c r="J15" s="28">
        <v>251.42</v>
      </c>
      <c r="K15" s="28">
        <f t="shared" ref="K15:K20" si="1">SUM(L15:O15)</f>
        <v>1916499.6</v>
      </c>
      <c r="L15" s="28">
        <v>0</v>
      </c>
      <c r="M15" s="28">
        <v>0</v>
      </c>
      <c r="N15" s="28">
        <v>0</v>
      </c>
      <c r="O15" s="28">
        <v>1916499.6</v>
      </c>
      <c r="P15" s="28">
        <f t="shared" ref="P15:P20" si="2">K15/H15</f>
        <v>3763.0072648733558</v>
      </c>
      <c r="Q15" s="28">
        <v>9673</v>
      </c>
      <c r="R15" s="40" t="s">
        <v>553</v>
      </c>
      <c r="S15" s="3"/>
    </row>
    <row r="16" spans="1:20" ht="21" customHeight="1" x14ac:dyDescent="0.25">
      <c r="A16" s="106" t="s">
        <v>915</v>
      </c>
      <c r="B16" s="14" t="s">
        <v>1287</v>
      </c>
      <c r="C16" s="106">
        <v>1975</v>
      </c>
      <c r="D16" s="106" t="s">
        <v>914</v>
      </c>
      <c r="E16" s="107" t="s">
        <v>913</v>
      </c>
      <c r="F16" s="116">
        <v>2</v>
      </c>
      <c r="G16" s="116">
        <v>2</v>
      </c>
      <c r="H16" s="28">
        <v>371.3</v>
      </c>
      <c r="I16" s="28">
        <v>40.1</v>
      </c>
      <c r="J16" s="28">
        <v>276.39999999999998</v>
      </c>
      <c r="K16" s="28">
        <f t="shared" si="1"/>
        <v>2184000</v>
      </c>
      <c r="L16" s="28">
        <v>0</v>
      </c>
      <c r="M16" s="28">
        <v>0</v>
      </c>
      <c r="N16" s="28">
        <v>0</v>
      </c>
      <c r="O16" s="28">
        <v>2184000</v>
      </c>
      <c r="P16" s="28">
        <f t="shared" si="2"/>
        <v>5882.0360894155665</v>
      </c>
      <c r="Q16" s="28">
        <v>9673</v>
      </c>
      <c r="R16" s="40" t="s">
        <v>562</v>
      </c>
      <c r="S16" s="3"/>
    </row>
    <row r="17" spans="1:19" ht="21" customHeight="1" x14ac:dyDescent="0.25">
      <c r="A17" s="106" t="s">
        <v>919</v>
      </c>
      <c r="B17" s="14" t="s">
        <v>1076</v>
      </c>
      <c r="C17" s="106">
        <v>1982</v>
      </c>
      <c r="D17" s="106" t="s">
        <v>914</v>
      </c>
      <c r="E17" s="107" t="s">
        <v>913</v>
      </c>
      <c r="F17" s="116">
        <v>2</v>
      </c>
      <c r="G17" s="116">
        <v>3</v>
      </c>
      <c r="H17" s="28">
        <v>858.2</v>
      </c>
      <c r="I17" s="28">
        <v>493.8</v>
      </c>
      <c r="J17" s="28">
        <v>444.1</v>
      </c>
      <c r="K17" s="28">
        <f t="shared" si="1"/>
        <v>5279577.9000000004</v>
      </c>
      <c r="L17" s="28">
        <v>0</v>
      </c>
      <c r="M17" s="28">
        <v>0</v>
      </c>
      <c r="N17" s="28">
        <v>0</v>
      </c>
      <c r="O17" s="28">
        <v>5279577.9000000004</v>
      </c>
      <c r="P17" s="28">
        <f t="shared" si="2"/>
        <v>6151.9201817758103</v>
      </c>
      <c r="Q17" s="28">
        <v>9673</v>
      </c>
      <c r="R17" s="40" t="s">
        <v>553</v>
      </c>
      <c r="S17" s="3"/>
    </row>
    <row r="18" spans="1:19" ht="21" customHeight="1" x14ac:dyDescent="0.25">
      <c r="A18" s="106" t="s">
        <v>925</v>
      </c>
      <c r="B18" s="14" t="s">
        <v>1147</v>
      </c>
      <c r="C18" s="106">
        <v>1992</v>
      </c>
      <c r="D18" s="106" t="s">
        <v>914</v>
      </c>
      <c r="E18" s="107" t="s">
        <v>918</v>
      </c>
      <c r="F18" s="116">
        <v>2</v>
      </c>
      <c r="G18" s="116">
        <v>3</v>
      </c>
      <c r="H18" s="28">
        <v>731.5</v>
      </c>
      <c r="I18" s="28">
        <v>302.7</v>
      </c>
      <c r="J18" s="28">
        <v>428.8</v>
      </c>
      <c r="K18" s="28">
        <f t="shared" si="1"/>
        <v>757941.69</v>
      </c>
      <c r="L18" s="28">
        <v>0</v>
      </c>
      <c r="M18" s="28">
        <v>0</v>
      </c>
      <c r="N18" s="28">
        <v>0</v>
      </c>
      <c r="O18" s="28">
        <v>757941.69</v>
      </c>
      <c r="P18" s="28">
        <f t="shared" si="2"/>
        <v>1036.1472180451126</v>
      </c>
      <c r="Q18" s="28">
        <v>9673</v>
      </c>
      <c r="R18" s="40" t="s">
        <v>1075</v>
      </c>
      <c r="S18" s="3"/>
    </row>
    <row r="19" spans="1:19" ht="21" customHeight="1" x14ac:dyDescent="0.25">
      <c r="A19" s="106" t="s">
        <v>926</v>
      </c>
      <c r="B19" s="14" t="s">
        <v>1148</v>
      </c>
      <c r="C19" s="106">
        <v>1988</v>
      </c>
      <c r="D19" s="106" t="s">
        <v>914</v>
      </c>
      <c r="E19" s="107" t="s">
        <v>918</v>
      </c>
      <c r="F19" s="116">
        <v>2</v>
      </c>
      <c r="G19" s="116">
        <v>3</v>
      </c>
      <c r="H19" s="28">
        <v>745.2</v>
      </c>
      <c r="I19" s="28">
        <v>248.4</v>
      </c>
      <c r="J19" s="28">
        <v>424.6</v>
      </c>
      <c r="K19" s="28">
        <f t="shared" si="1"/>
        <v>812386.57</v>
      </c>
      <c r="L19" s="28">
        <v>0</v>
      </c>
      <c r="M19" s="28">
        <v>0</v>
      </c>
      <c r="N19" s="28">
        <v>0</v>
      </c>
      <c r="O19" s="28">
        <v>812386.57</v>
      </c>
      <c r="P19" s="28">
        <f t="shared" si="2"/>
        <v>1090.1591116478796</v>
      </c>
      <c r="Q19" s="28">
        <v>9673</v>
      </c>
      <c r="R19" s="40" t="s">
        <v>1075</v>
      </c>
      <c r="S19" s="3"/>
    </row>
    <row r="20" spans="1:19" ht="21" customHeight="1" x14ac:dyDescent="0.25">
      <c r="A20" s="106" t="s">
        <v>1299</v>
      </c>
      <c r="B20" s="14" t="s">
        <v>1384</v>
      </c>
      <c r="C20" s="106">
        <v>1975</v>
      </c>
      <c r="D20" s="106" t="s">
        <v>914</v>
      </c>
      <c r="E20" s="107" t="s">
        <v>913</v>
      </c>
      <c r="F20" s="116">
        <v>2</v>
      </c>
      <c r="G20" s="116">
        <v>2</v>
      </c>
      <c r="H20" s="28">
        <v>570.69000000000005</v>
      </c>
      <c r="I20" s="28">
        <v>182.45</v>
      </c>
      <c r="J20" s="28">
        <v>366.03</v>
      </c>
      <c r="K20" s="28">
        <f t="shared" si="1"/>
        <v>2472480</v>
      </c>
      <c r="L20" s="28">
        <v>0</v>
      </c>
      <c r="M20" s="28">
        <v>0</v>
      </c>
      <c r="N20" s="28">
        <v>0</v>
      </c>
      <c r="O20" s="28">
        <v>2472480</v>
      </c>
      <c r="P20" s="28">
        <f t="shared" si="2"/>
        <v>4332.4396782841823</v>
      </c>
      <c r="Q20" s="28">
        <v>9673</v>
      </c>
      <c r="R20" s="40" t="s">
        <v>562</v>
      </c>
      <c r="S20" s="3"/>
    </row>
    <row r="21" spans="1:19" ht="24.95" customHeight="1" x14ac:dyDescent="0.25">
      <c r="A21" s="183" t="s">
        <v>637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3"/>
    </row>
    <row r="22" spans="1:19" ht="39.950000000000003" customHeight="1" x14ac:dyDescent="0.25">
      <c r="A22" s="146" t="s">
        <v>636</v>
      </c>
      <c r="B22" s="146"/>
      <c r="C22" s="100" t="s">
        <v>916</v>
      </c>
      <c r="D22" s="100" t="s">
        <v>916</v>
      </c>
      <c r="E22" s="100" t="s">
        <v>916</v>
      </c>
      <c r="F22" s="81" t="s">
        <v>916</v>
      </c>
      <c r="G22" s="81" t="s">
        <v>916</v>
      </c>
      <c r="H22" s="82">
        <f t="shared" ref="H22:N22" si="3">SUM(H23:H76)</f>
        <v>197436.42000000007</v>
      </c>
      <c r="I22" s="82">
        <f t="shared" si="3"/>
        <v>104139.77</v>
      </c>
      <c r="J22" s="82">
        <f t="shared" si="3"/>
        <v>134313</v>
      </c>
      <c r="K22" s="82">
        <f t="shared" si="3"/>
        <v>244371178.44</v>
      </c>
      <c r="L22" s="82">
        <f t="shared" si="3"/>
        <v>0</v>
      </c>
      <c r="M22" s="82">
        <f t="shared" si="3"/>
        <v>0</v>
      </c>
      <c r="N22" s="82">
        <f t="shared" si="3"/>
        <v>0</v>
      </c>
      <c r="O22" s="82">
        <f>SUM(O23:O76)</f>
        <v>244371178.44</v>
      </c>
      <c r="P22" s="83">
        <f>O22/H22</f>
        <v>1237.7208745985158</v>
      </c>
      <c r="Q22" s="121" t="s">
        <v>916</v>
      </c>
      <c r="R22" s="122" t="s">
        <v>916</v>
      </c>
      <c r="S22" s="3"/>
    </row>
    <row r="23" spans="1:19" ht="21" customHeight="1" x14ac:dyDescent="0.25">
      <c r="A23" s="107" t="s">
        <v>927</v>
      </c>
      <c r="B23" s="118" t="s">
        <v>608</v>
      </c>
      <c r="C23" s="107">
        <v>1975</v>
      </c>
      <c r="D23" s="107" t="s">
        <v>914</v>
      </c>
      <c r="E23" s="107" t="s">
        <v>918</v>
      </c>
      <c r="F23" s="116">
        <v>5</v>
      </c>
      <c r="G23" s="116">
        <v>4</v>
      </c>
      <c r="H23" s="35">
        <v>4682.72</v>
      </c>
      <c r="I23" s="35">
        <v>3491.21</v>
      </c>
      <c r="J23" s="35">
        <v>3282.43</v>
      </c>
      <c r="K23" s="35">
        <f>SUM(L23:O23)</f>
        <v>2204024.65</v>
      </c>
      <c r="L23" s="35">
        <v>0</v>
      </c>
      <c r="M23" s="35">
        <v>0</v>
      </c>
      <c r="N23" s="35">
        <v>0</v>
      </c>
      <c r="O23" s="28">
        <v>2204024.65</v>
      </c>
      <c r="P23" s="66">
        <f t="shared" ref="P23:P57" si="4">K23/H23</f>
        <v>470.67188514367712</v>
      </c>
      <c r="Q23" s="35">
        <v>9673</v>
      </c>
      <c r="R23" s="40" t="s">
        <v>1075</v>
      </c>
      <c r="S23" s="3"/>
    </row>
    <row r="24" spans="1:19" ht="21" customHeight="1" x14ac:dyDescent="0.25">
      <c r="A24" s="107" t="s">
        <v>928</v>
      </c>
      <c r="B24" s="118" t="s">
        <v>609</v>
      </c>
      <c r="C24" s="107">
        <v>1984</v>
      </c>
      <c r="D24" s="107" t="s">
        <v>914</v>
      </c>
      <c r="E24" s="107" t="s">
        <v>913</v>
      </c>
      <c r="F24" s="116">
        <v>5</v>
      </c>
      <c r="G24" s="116">
        <v>6</v>
      </c>
      <c r="H24" s="35">
        <v>5689.5</v>
      </c>
      <c r="I24" s="35">
        <v>3921.2</v>
      </c>
      <c r="J24" s="35">
        <v>3536.6</v>
      </c>
      <c r="K24" s="35">
        <f t="shared" ref="K24:K75" si="5">SUM(L24:O24)</f>
        <v>2835502.47</v>
      </c>
      <c r="L24" s="35">
        <v>0</v>
      </c>
      <c r="M24" s="35">
        <v>0</v>
      </c>
      <c r="N24" s="35">
        <v>0</v>
      </c>
      <c r="O24" s="28">
        <v>2835502.47</v>
      </c>
      <c r="P24" s="66">
        <f t="shared" si="4"/>
        <v>498.37463221724232</v>
      </c>
      <c r="Q24" s="35">
        <v>9673</v>
      </c>
      <c r="R24" s="40" t="s">
        <v>1075</v>
      </c>
      <c r="S24" s="3"/>
    </row>
    <row r="25" spans="1:19" ht="21" customHeight="1" x14ac:dyDescent="0.25">
      <c r="A25" s="107" t="s">
        <v>929</v>
      </c>
      <c r="B25" s="118" t="s">
        <v>610</v>
      </c>
      <c r="C25" s="107">
        <v>1977</v>
      </c>
      <c r="D25" s="107" t="s">
        <v>914</v>
      </c>
      <c r="E25" s="107" t="s">
        <v>918</v>
      </c>
      <c r="F25" s="116">
        <v>5</v>
      </c>
      <c r="G25" s="116">
        <v>6</v>
      </c>
      <c r="H25" s="35">
        <v>4348.01</v>
      </c>
      <c r="I25" s="35">
        <v>3705.35</v>
      </c>
      <c r="J25" s="35">
        <v>3422.3</v>
      </c>
      <c r="K25" s="35">
        <f t="shared" si="5"/>
        <v>2062388.6</v>
      </c>
      <c r="L25" s="35">
        <v>0</v>
      </c>
      <c r="M25" s="35">
        <v>0</v>
      </c>
      <c r="N25" s="35">
        <v>0</v>
      </c>
      <c r="O25" s="28">
        <v>2062388.6</v>
      </c>
      <c r="P25" s="66">
        <f t="shared" si="4"/>
        <v>474.32931387002327</v>
      </c>
      <c r="Q25" s="35">
        <v>9673</v>
      </c>
      <c r="R25" s="40" t="s">
        <v>1075</v>
      </c>
      <c r="S25" s="3"/>
    </row>
    <row r="26" spans="1:19" ht="21" customHeight="1" x14ac:dyDescent="0.25">
      <c r="A26" s="107" t="s">
        <v>930</v>
      </c>
      <c r="B26" s="118" t="s">
        <v>611</v>
      </c>
      <c r="C26" s="107">
        <v>1977</v>
      </c>
      <c r="D26" s="107" t="s">
        <v>914</v>
      </c>
      <c r="E26" s="107" t="s">
        <v>913</v>
      </c>
      <c r="F26" s="116">
        <v>5</v>
      </c>
      <c r="G26" s="116">
        <v>4</v>
      </c>
      <c r="H26" s="35">
        <v>4730.01</v>
      </c>
      <c r="I26" s="35">
        <v>3591.52</v>
      </c>
      <c r="J26" s="35">
        <v>3258.09</v>
      </c>
      <c r="K26" s="35">
        <f t="shared" si="5"/>
        <v>2518966.9700000002</v>
      </c>
      <c r="L26" s="35">
        <v>0</v>
      </c>
      <c r="M26" s="35">
        <v>0</v>
      </c>
      <c r="N26" s="35">
        <v>0</v>
      </c>
      <c r="O26" s="28">
        <v>2518966.9700000002</v>
      </c>
      <c r="P26" s="66">
        <f t="shared" si="4"/>
        <v>532.55003054961833</v>
      </c>
      <c r="Q26" s="35">
        <v>9673</v>
      </c>
      <c r="R26" s="40" t="s">
        <v>1075</v>
      </c>
      <c r="S26" s="3"/>
    </row>
    <row r="27" spans="1:19" ht="21" customHeight="1" x14ac:dyDescent="0.25">
      <c r="A27" s="107" t="s">
        <v>931</v>
      </c>
      <c r="B27" s="118" t="s">
        <v>612</v>
      </c>
      <c r="C27" s="107">
        <v>1983</v>
      </c>
      <c r="D27" s="107" t="s">
        <v>914</v>
      </c>
      <c r="E27" s="107" t="s">
        <v>913</v>
      </c>
      <c r="F27" s="116">
        <v>5</v>
      </c>
      <c r="G27" s="116">
        <v>6</v>
      </c>
      <c r="H27" s="35">
        <v>4593.3</v>
      </c>
      <c r="I27" s="35">
        <v>3879.43</v>
      </c>
      <c r="J27" s="35">
        <v>3248.43</v>
      </c>
      <c r="K27" s="35">
        <f t="shared" si="5"/>
        <v>3092042.81</v>
      </c>
      <c r="L27" s="35">
        <v>0</v>
      </c>
      <c r="M27" s="35">
        <v>0</v>
      </c>
      <c r="N27" s="35">
        <v>0</v>
      </c>
      <c r="O27" s="28">
        <v>3092042.81</v>
      </c>
      <c r="P27" s="66">
        <f t="shared" si="4"/>
        <v>673.16369712407197</v>
      </c>
      <c r="Q27" s="35">
        <v>9673</v>
      </c>
      <c r="R27" s="40" t="s">
        <v>1075</v>
      </c>
      <c r="S27" s="3"/>
    </row>
    <row r="28" spans="1:19" ht="21" customHeight="1" x14ac:dyDescent="0.25">
      <c r="A28" s="107">
        <v>12</v>
      </c>
      <c r="B28" s="118" t="s">
        <v>613</v>
      </c>
      <c r="C28" s="107">
        <v>1983</v>
      </c>
      <c r="D28" s="107" t="s">
        <v>914</v>
      </c>
      <c r="E28" s="107" t="s">
        <v>913</v>
      </c>
      <c r="F28" s="116">
        <v>5</v>
      </c>
      <c r="G28" s="116">
        <v>6</v>
      </c>
      <c r="H28" s="35">
        <v>4648.25</v>
      </c>
      <c r="I28" s="35">
        <v>3920.74</v>
      </c>
      <c r="J28" s="35">
        <v>3513.84</v>
      </c>
      <c r="K28" s="35">
        <f t="shared" si="5"/>
        <v>2993460.38</v>
      </c>
      <c r="L28" s="35">
        <v>0</v>
      </c>
      <c r="M28" s="35">
        <v>0</v>
      </c>
      <c r="N28" s="35">
        <v>0</v>
      </c>
      <c r="O28" s="28">
        <v>2993460.38</v>
      </c>
      <c r="P28" s="66">
        <f t="shared" si="4"/>
        <v>643.99728499973105</v>
      </c>
      <c r="Q28" s="35">
        <v>9673</v>
      </c>
      <c r="R28" s="40" t="s">
        <v>1075</v>
      </c>
      <c r="S28" s="3"/>
    </row>
    <row r="29" spans="1:19" ht="21" customHeight="1" x14ac:dyDescent="0.25">
      <c r="A29" s="107" t="s">
        <v>1404</v>
      </c>
      <c r="B29" s="118" t="s">
        <v>1077</v>
      </c>
      <c r="C29" s="107">
        <v>1975</v>
      </c>
      <c r="D29" s="107" t="s">
        <v>914</v>
      </c>
      <c r="E29" s="107" t="s">
        <v>913</v>
      </c>
      <c r="F29" s="116">
        <v>5</v>
      </c>
      <c r="G29" s="116">
        <v>4</v>
      </c>
      <c r="H29" s="35">
        <v>4541.08</v>
      </c>
      <c r="I29" s="35">
        <v>3439.41</v>
      </c>
      <c r="J29" s="35">
        <v>3049.17</v>
      </c>
      <c r="K29" s="35">
        <f t="shared" si="5"/>
        <v>5843277.4100000001</v>
      </c>
      <c r="L29" s="35">
        <v>0</v>
      </c>
      <c r="M29" s="35">
        <v>0</v>
      </c>
      <c r="N29" s="35">
        <v>0</v>
      </c>
      <c r="O29" s="28">
        <v>5843277.4100000001</v>
      </c>
      <c r="P29" s="66">
        <f t="shared" si="4"/>
        <v>1286.7594074537335</v>
      </c>
      <c r="Q29" s="35">
        <v>9673</v>
      </c>
      <c r="R29" s="40" t="s">
        <v>1075</v>
      </c>
      <c r="S29" s="3"/>
    </row>
    <row r="30" spans="1:19" ht="21" customHeight="1" x14ac:dyDescent="0.25">
      <c r="A30" s="107" t="s">
        <v>932</v>
      </c>
      <c r="B30" s="118" t="s">
        <v>1078</v>
      </c>
      <c r="C30" s="107">
        <v>1949</v>
      </c>
      <c r="D30" s="107" t="s">
        <v>914</v>
      </c>
      <c r="E30" s="107" t="s">
        <v>913</v>
      </c>
      <c r="F30" s="116">
        <v>2</v>
      </c>
      <c r="G30" s="116">
        <v>1</v>
      </c>
      <c r="H30" s="35">
        <v>219.97</v>
      </c>
      <c r="I30" s="35">
        <v>193.29</v>
      </c>
      <c r="J30" s="35">
        <v>165.19</v>
      </c>
      <c r="K30" s="35">
        <f t="shared" si="5"/>
        <v>795000</v>
      </c>
      <c r="L30" s="35">
        <v>0</v>
      </c>
      <c r="M30" s="35">
        <v>0</v>
      </c>
      <c r="N30" s="35">
        <v>0</v>
      </c>
      <c r="O30" s="28">
        <v>795000</v>
      </c>
      <c r="P30" s="66">
        <f t="shared" si="4"/>
        <v>3614.1291994362869</v>
      </c>
      <c r="Q30" s="35">
        <v>9673</v>
      </c>
      <c r="R30" s="62" t="s">
        <v>562</v>
      </c>
      <c r="S30" s="3"/>
    </row>
    <row r="31" spans="1:19" ht="21" customHeight="1" x14ac:dyDescent="0.25">
      <c r="A31" s="107" t="s">
        <v>933</v>
      </c>
      <c r="B31" s="118" t="s">
        <v>1079</v>
      </c>
      <c r="C31" s="107">
        <v>1956</v>
      </c>
      <c r="D31" s="107" t="s">
        <v>914</v>
      </c>
      <c r="E31" s="107" t="s">
        <v>913</v>
      </c>
      <c r="F31" s="116">
        <v>2</v>
      </c>
      <c r="G31" s="116">
        <v>1</v>
      </c>
      <c r="H31" s="35">
        <v>561.6</v>
      </c>
      <c r="I31" s="35">
        <v>518.4</v>
      </c>
      <c r="J31" s="35">
        <v>366.4</v>
      </c>
      <c r="K31" s="35">
        <f t="shared" si="5"/>
        <v>1579008.32</v>
      </c>
      <c r="L31" s="35">
        <v>0</v>
      </c>
      <c r="M31" s="35">
        <v>0</v>
      </c>
      <c r="N31" s="35">
        <v>0</v>
      </c>
      <c r="O31" s="28">
        <v>1579008.32</v>
      </c>
      <c r="P31" s="66">
        <f t="shared" si="4"/>
        <v>2811.6245014245014</v>
      </c>
      <c r="Q31" s="35">
        <v>9673</v>
      </c>
      <c r="R31" s="40" t="s">
        <v>1075</v>
      </c>
      <c r="S31" s="3"/>
    </row>
    <row r="32" spans="1:19" ht="21" customHeight="1" x14ac:dyDescent="0.25">
      <c r="A32" s="107" t="s">
        <v>934</v>
      </c>
      <c r="B32" s="118" t="s">
        <v>1080</v>
      </c>
      <c r="C32" s="107">
        <v>1960</v>
      </c>
      <c r="D32" s="107" t="s">
        <v>914</v>
      </c>
      <c r="E32" s="107" t="s">
        <v>913</v>
      </c>
      <c r="F32" s="116">
        <v>2</v>
      </c>
      <c r="G32" s="116">
        <v>1</v>
      </c>
      <c r="H32" s="35">
        <v>298.2</v>
      </c>
      <c r="I32" s="35">
        <v>274.89999999999998</v>
      </c>
      <c r="J32" s="35">
        <v>237</v>
      </c>
      <c r="K32" s="35">
        <f t="shared" si="5"/>
        <v>1073434.28</v>
      </c>
      <c r="L32" s="35">
        <v>0</v>
      </c>
      <c r="M32" s="35">
        <v>0</v>
      </c>
      <c r="N32" s="35">
        <v>0</v>
      </c>
      <c r="O32" s="28">
        <v>1073434.28</v>
      </c>
      <c r="P32" s="66">
        <f t="shared" si="4"/>
        <v>3599.7125419181762</v>
      </c>
      <c r="Q32" s="35">
        <v>9673</v>
      </c>
      <c r="R32" s="40" t="s">
        <v>1075</v>
      </c>
      <c r="S32" s="3"/>
    </row>
    <row r="33" spans="1:19" ht="21" customHeight="1" x14ac:dyDescent="0.25">
      <c r="A33" s="107" t="s">
        <v>935</v>
      </c>
      <c r="B33" s="118" t="s">
        <v>1081</v>
      </c>
      <c r="C33" s="107">
        <v>1956</v>
      </c>
      <c r="D33" s="107">
        <v>1977</v>
      </c>
      <c r="E33" s="107" t="s">
        <v>913</v>
      </c>
      <c r="F33" s="116">
        <v>2</v>
      </c>
      <c r="G33" s="116">
        <v>1</v>
      </c>
      <c r="H33" s="35">
        <v>518.57000000000005</v>
      </c>
      <c r="I33" s="35">
        <v>480.71</v>
      </c>
      <c r="J33" s="35">
        <v>404.76</v>
      </c>
      <c r="K33" s="35">
        <f t="shared" si="5"/>
        <v>1415955.77</v>
      </c>
      <c r="L33" s="35">
        <v>0</v>
      </c>
      <c r="M33" s="35">
        <v>0</v>
      </c>
      <c r="N33" s="35">
        <v>0</v>
      </c>
      <c r="O33" s="28">
        <v>1415955.77</v>
      </c>
      <c r="P33" s="66">
        <f t="shared" si="4"/>
        <v>2730.5007424262876</v>
      </c>
      <c r="Q33" s="35">
        <v>9673</v>
      </c>
      <c r="R33" s="40" t="s">
        <v>1075</v>
      </c>
      <c r="S33" s="3"/>
    </row>
    <row r="34" spans="1:19" ht="21" customHeight="1" x14ac:dyDescent="0.25">
      <c r="A34" s="107" t="s">
        <v>936</v>
      </c>
      <c r="B34" s="118" t="s">
        <v>1288</v>
      </c>
      <c r="C34" s="107">
        <v>1960</v>
      </c>
      <c r="D34" s="107" t="s">
        <v>914</v>
      </c>
      <c r="E34" s="107" t="s">
        <v>913</v>
      </c>
      <c r="F34" s="116">
        <v>3</v>
      </c>
      <c r="G34" s="116">
        <v>3</v>
      </c>
      <c r="H34" s="35">
        <v>2097.3000000000002</v>
      </c>
      <c r="I34" s="35">
        <v>988.06</v>
      </c>
      <c r="J34" s="35">
        <v>497.52</v>
      </c>
      <c r="K34" s="35">
        <f t="shared" si="5"/>
        <v>12034240.6</v>
      </c>
      <c r="L34" s="35">
        <v>0</v>
      </c>
      <c r="M34" s="35">
        <v>0</v>
      </c>
      <c r="N34" s="35">
        <v>0</v>
      </c>
      <c r="O34" s="28">
        <v>12034240.6</v>
      </c>
      <c r="P34" s="66">
        <f t="shared" si="4"/>
        <v>5737.96814952558</v>
      </c>
      <c r="Q34" s="35">
        <v>9673</v>
      </c>
      <c r="R34" s="40" t="s">
        <v>562</v>
      </c>
      <c r="S34" s="3"/>
    </row>
    <row r="35" spans="1:19" ht="21" customHeight="1" x14ac:dyDescent="0.25">
      <c r="A35" s="107" t="s">
        <v>937</v>
      </c>
      <c r="B35" s="118" t="s">
        <v>1150</v>
      </c>
      <c r="C35" s="107">
        <v>1962</v>
      </c>
      <c r="D35" s="107" t="s">
        <v>914</v>
      </c>
      <c r="E35" s="107" t="s">
        <v>913</v>
      </c>
      <c r="F35" s="116">
        <v>3</v>
      </c>
      <c r="G35" s="116">
        <v>3</v>
      </c>
      <c r="H35" s="35">
        <v>1673.2</v>
      </c>
      <c r="I35" s="35">
        <v>288</v>
      </c>
      <c r="J35" s="35">
        <v>1203.1099999999999</v>
      </c>
      <c r="K35" s="35">
        <f t="shared" si="5"/>
        <v>7422269.6799999997</v>
      </c>
      <c r="L35" s="35">
        <v>0</v>
      </c>
      <c r="M35" s="35">
        <v>0</v>
      </c>
      <c r="N35" s="35">
        <v>0</v>
      </c>
      <c r="O35" s="28">
        <v>7422269.6799999997</v>
      </c>
      <c r="P35" s="66">
        <f t="shared" si="4"/>
        <v>4435.9727946449912</v>
      </c>
      <c r="Q35" s="35">
        <v>9673</v>
      </c>
      <c r="R35" s="40" t="s">
        <v>553</v>
      </c>
      <c r="S35" s="3"/>
    </row>
    <row r="36" spans="1:19" ht="21" customHeight="1" x14ac:dyDescent="0.25">
      <c r="A36" s="107" t="s">
        <v>938</v>
      </c>
      <c r="B36" s="118" t="s">
        <v>1082</v>
      </c>
      <c r="C36" s="107">
        <v>1969</v>
      </c>
      <c r="D36" s="107" t="s">
        <v>914</v>
      </c>
      <c r="E36" s="107" t="s">
        <v>913</v>
      </c>
      <c r="F36" s="116">
        <v>5</v>
      </c>
      <c r="G36" s="116">
        <v>4</v>
      </c>
      <c r="H36" s="35">
        <v>4514.33</v>
      </c>
      <c r="I36" s="35">
        <v>3344.35</v>
      </c>
      <c r="J36" s="35">
        <v>2949.6</v>
      </c>
      <c r="K36" s="35">
        <f t="shared" si="5"/>
        <v>5087975.05</v>
      </c>
      <c r="L36" s="35">
        <v>0</v>
      </c>
      <c r="M36" s="35">
        <v>0</v>
      </c>
      <c r="N36" s="35">
        <v>0</v>
      </c>
      <c r="O36" s="28">
        <v>5087975.05</v>
      </c>
      <c r="P36" s="66">
        <f t="shared" si="4"/>
        <v>1127.0720239769801</v>
      </c>
      <c r="Q36" s="35">
        <v>9673</v>
      </c>
      <c r="R36" s="40" t="s">
        <v>1075</v>
      </c>
      <c r="S36" s="3"/>
    </row>
    <row r="37" spans="1:19" ht="21" customHeight="1" x14ac:dyDescent="0.25">
      <c r="A37" s="107" t="s">
        <v>939</v>
      </c>
      <c r="B37" s="38" t="s">
        <v>1083</v>
      </c>
      <c r="C37" s="107">
        <v>1976</v>
      </c>
      <c r="D37" s="107" t="s">
        <v>914</v>
      </c>
      <c r="E37" s="107" t="s">
        <v>913</v>
      </c>
      <c r="F37" s="116">
        <v>5</v>
      </c>
      <c r="G37" s="116">
        <v>6</v>
      </c>
      <c r="H37" s="35">
        <v>5853.78</v>
      </c>
      <c r="I37" s="35">
        <v>4489.72</v>
      </c>
      <c r="J37" s="35">
        <v>4347.42</v>
      </c>
      <c r="K37" s="35">
        <f t="shared" si="5"/>
        <v>3140573.2</v>
      </c>
      <c r="L37" s="35">
        <v>0</v>
      </c>
      <c r="M37" s="35">
        <v>0</v>
      </c>
      <c r="N37" s="35">
        <v>0</v>
      </c>
      <c r="O37" s="28">
        <v>3140573.2</v>
      </c>
      <c r="P37" s="66">
        <f t="shared" si="4"/>
        <v>536.50345588662378</v>
      </c>
      <c r="Q37" s="35">
        <v>9673</v>
      </c>
      <c r="R37" s="40" t="s">
        <v>1075</v>
      </c>
      <c r="S37" s="3"/>
    </row>
    <row r="38" spans="1:19" ht="21" customHeight="1" x14ac:dyDescent="0.25">
      <c r="A38" s="107" t="s">
        <v>940</v>
      </c>
      <c r="B38" s="38" t="s">
        <v>1084</v>
      </c>
      <c r="C38" s="107">
        <v>1963</v>
      </c>
      <c r="D38" s="107" t="s">
        <v>914</v>
      </c>
      <c r="E38" s="107" t="s">
        <v>913</v>
      </c>
      <c r="F38" s="116">
        <v>4</v>
      </c>
      <c r="G38" s="116">
        <v>2</v>
      </c>
      <c r="H38" s="35">
        <v>1731.13</v>
      </c>
      <c r="I38" s="35">
        <v>1295.73</v>
      </c>
      <c r="J38" s="35">
        <v>1294.7</v>
      </c>
      <c r="K38" s="35">
        <f t="shared" si="5"/>
        <v>2938115.75</v>
      </c>
      <c r="L38" s="35">
        <v>0</v>
      </c>
      <c r="M38" s="35">
        <v>0</v>
      </c>
      <c r="N38" s="35">
        <v>0</v>
      </c>
      <c r="O38" s="28">
        <v>2938115.75</v>
      </c>
      <c r="P38" s="66">
        <f t="shared" si="4"/>
        <v>1697.2242119309351</v>
      </c>
      <c r="Q38" s="35">
        <v>9673</v>
      </c>
      <c r="R38" s="40" t="s">
        <v>1075</v>
      </c>
      <c r="S38" s="3"/>
    </row>
    <row r="39" spans="1:19" ht="21" customHeight="1" x14ac:dyDescent="0.25">
      <c r="A39" s="107" t="s">
        <v>1300</v>
      </c>
      <c r="B39" s="38" t="s">
        <v>1085</v>
      </c>
      <c r="C39" s="107">
        <v>1967</v>
      </c>
      <c r="D39" s="107" t="s">
        <v>914</v>
      </c>
      <c r="E39" s="107" t="s">
        <v>913</v>
      </c>
      <c r="F39" s="116">
        <v>5</v>
      </c>
      <c r="G39" s="116">
        <v>4</v>
      </c>
      <c r="H39" s="35">
        <v>4190.7700000000004</v>
      </c>
      <c r="I39" s="35">
        <v>3208.63</v>
      </c>
      <c r="J39" s="35">
        <v>2080.1799999999998</v>
      </c>
      <c r="K39" s="35">
        <f t="shared" si="5"/>
        <v>5022817.8499999996</v>
      </c>
      <c r="L39" s="35">
        <v>0</v>
      </c>
      <c r="M39" s="35">
        <v>0</v>
      </c>
      <c r="N39" s="35">
        <v>0</v>
      </c>
      <c r="O39" s="28">
        <v>5022817.8499999996</v>
      </c>
      <c r="P39" s="66">
        <f t="shared" si="4"/>
        <v>1198.5429527270642</v>
      </c>
      <c r="Q39" s="35">
        <v>9673</v>
      </c>
      <c r="R39" s="40" t="s">
        <v>1075</v>
      </c>
      <c r="S39" s="3"/>
    </row>
    <row r="40" spans="1:19" ht="21" customHeight="1" x14ac:dyDescent="0.25">
      <c r="A40" s="107" t="s">
        <v>941</v>
      </c>
      <c r="B40" s="38" t="s">
        <v>1086</v>
      </c>
      <c r="C40" s="107">
        <v>1961</v>
      </c>
      <c r="D40" s="107" t="s">
        <v>914</v>
      </c>
      <c r="E40" s="107" t="s">
        <v>913</v>
      </c>
      <c r="F40" s="116">
        <v>2</v>
      </c>
      <c r="G40" s="116">
        <v>2</v>
      </c>
      <c r="H40" s="35">
        <v>595.23</v>
      </c>
      <c r="I40" s="35">
        <v>521.65</v>
      </c>
      <c r="J40" s="35">
        <v>359.04</v>
      </c>
      <c r="K40" s="35">
        <f t="shared" si="5"/>
        <v>1582501.82</v>
      </c>
      <c r="L40" s="35">
        <v>0</v>
      </c>
      <c r="M40" s="35">
        <v>0</v>
      </c>
      <c r="N40" s="35">
        <v>0</v>
      </c>
      <c r="O40" s="28">
        <v>1582501.82</v>
      </c>
      <c r="P40" s="66">
        <f t="shared" si="4"/>
        <v>2658.6392150933252</v>
      </c>
      <c r="Q40" s="35">
        <v>9673</v>
      </c>
      <c r="R40" s="40" t="s">
        <v>1075</v>
      </c>
      <c r="S40" s="3"/>
    </row>
    <row r="41" spans="1:19" ht="21" customHeight="1" x14ac:dyDescent="0.25">
      <c r="A41" s="107" t="s">
        <v>942</v>
      </c>
      <c r="B41" s="38" t="s">
        <v>1087</v>
      </c>
      <c r="C41" s="107">
        <v>1977</v>
      </c>
      <c r="D41" s="107" t="s">
        <v>914</v>
      </c>
      <c r="E41" s="107" t="s">
        <v>913</v>
      </c>
      <c r="F41" s="116">
        <v>2</v>
      </c>
      <c r="G41" s="116">
        <v>1</v>
      </c>
      <c r="H41" s="35">
        <v>408.2</v>
      </c>
      <c r="I41" s="35">
        <v>370.73</v>
      </c>
      <c r="J41" s="35">
        <v>370.73</v>
      </c>
      <c r="K41" s="35">
        <f t="shared" si="5"/>
        <v>1203057.03</v>
      </c>
      <c r="L41" s="35">
        <v>0</v>
      </c>
      <c r="M41" s="35">
        <v>0</v>
      </c>
      <c r="N41" s="35">
        <v>0</v>
      </c>
      <c r="O41" s="28">
        <v>1203057.03</v>
      </c>
      <c r="P41" s="66">
        <f t="shared" si="4"/>
        <v>2947.2244732974032</v>
      </c>
      <c r="Q41" s="35">
        <v>9673</v>
      </c>
      <c r="R41" s="40" t="s">
        <v>1075</v>
      </c>
      <c r="S41" s="3"/>
    </row>
    <row r="42" spans="1:19" ht="21" customHeight="1" x14ac:dyDescent="0.25">
      <c r="A42" s="107" t="s">
        <v>943</v>
      </c>
      <c r="B42" s="103" t="s">
        <v>897</v>
      </c>
      <c r="C42" s="95">
        <v>1950</v>
      </c>
      <c r="D42" s="95" t="s">
        <v>914</v>
      </c>
      <c r="E42" s="95" t="s">
        <v>913</v>
      </c>
      <c r="F42" s="97">
        <v>2</v>
      </c>
      <c r="G42" s="97">
        <v>1</v>
      </c>
      <c r="H42" s="101">
        <v>428.8</v>
      </c>
      <c r="I42" s="101">
        <v>329.4</v>
      </c>
      <c r="J42" s="101">
        <v>113.4</v>
      </c>
      <c r="K42" s="35">
        <f t="shared" si="5"/>
        <v>3429536</v>
      </c>
      <c r="L42" s="35">
        <v>0</v>
      </c>
      <c r="M42" s="35">
        <v>0</v>
      </c>
      <c r="N42" s="35">
        <v>0</v>
      </c>
      <c r="O42" s="28">
        <v>3429536</v>
      </c>
      <c r="P42" s="66">
        <f>K42/H42</f>
        <v>7997.9850746268658</v>
      </c>
      <c r="Q42" s="35">
        <v>9673</v>
      </c>
      <c r="R42" s="40" t="s">
        <v>553</v>
      </c>
      <c r="S42" s="3"/>
    </row>
    <row r="43" spans="1:19" ht="21" customHeight="1" x14ac:dyDescent="0.25">
      <c r="A43" s="107" t="s">
        <v>944</v>
      </c>
      <c r="B43" s="38" t="s">
        <v>1088</v>
      </c>
      <c r="C43" s="107">
        <v>1964</v>
      </c>
      <c r="D43" s="107" t="s">
        <v>914</v>
      </c>
      <c r="E43" s="107" t="s">
        <v>913</v>
      </c>
      <c r="F43" s="116">
        <v>3</v>
      </c>
      <c r="G43" s="116">
        <v>2</v>
      </c>
      <c r="H43" s="35">
        <v>1417.31</v>
      </c>
      <c r="I43" s="35">
        <v>1149.1600000000001</v>
      </c>
      <c r="J43" s="35">
        <v>960.22</v>
      </c>
      <c r="K43" s="35">
        <f t="shared" si="5"/>
        <v>2566770.6800000002</v>
      </c>
      <c r="L43" s="35">
        <v>0</v>
      </c>
      <c r="M43" s="35">
        <v>0</v>
      </c>
      <c r="N43" s="35">
        <v>0</v>
      </c>
      <c r="O43" s="28">
        <v>2566770.6800000002</v>
      </c>
      <c r="P43" s="66">
        <f t="shared" si="4"/>
        <v>1811.0157128645112</v>
      </c>
      <c r="Q43" s="35">
        <v>9673</v>
      </c>
      <c r="R43" s="40" t="s">
        <v>1075</v>
      </c>
      <c r="S43" s="3"/>
    </row>
    <row r="44" spans="1:19" ht="21" customHeight="1" x14ac:dyDescent="0.25">
      <c r="A44" s="107" t="s">
        <v>1098</v>
      </c>
      <c r="B44" s="38" t="s">
        <v>1089</v>
      </c>
      <c r="C44" s="107">
        <v>1966</v>
      </c>
      <c r="D44" s="107" t="s">
        <v>914</v>
      </c>
      <c r="E44" s="107" t="s">
        <v>913</v>
      </c>
      <c r="F44" s="116">
        <v>2</v>
      </c>
      <c r="G44" s="116">
        <v>3</v>
      </c>
      <c r="H44" s="35">
        <v>569.47</v>
      </c>
      <c r="I44" s="35">
        <v>504.56</v>
      </c>
      <c r="J44" s="35">
        <v>504.56</v>
      </c>
      <c r="K44" s="35">
        <f t="shared" si="5"/>
        <v>2084603.2</v>
      </c>
      <c r="L44" s="35">
        <v>0</v>
      </c>
      <c r="M44" s="35">
        <v>0</v>
      </c>
      <c r="N44" s="35">
        <v>0</v>
      </c>
      <c r="O44" s="28">
        <v>2084603.2</v>
      </c>
      <c r="P44" s="66">
        <f t="shared" si="4"/>
        <v>3660.6023144327178</v>
      </c>
      <c r="Q44" s="35">
        <v>9673</v>
      </c>
      <c r="R44" s="40" t="s">
        <v>1075</v>
      </c>
      <c r="S44" s="3"/>
    </row>
    <row r="45" spans="1:19" ht="21" customHeight="1" x14ac:dyDescent="0.25">
      <c r="A45" s="157" t="s">
        <v>1100</v>
      </c>
      <c r="B45" s="180" t="s">
        <v>898</v>
      </c>
      <c r="C45" s="157">
        <v>1946</v>
      </c>
      <c r="D45" s="157" t="s">
        <v>914</v>
      </c>
      <c r="E45" s="157" t="s">
        <v>913</v>
      </c>
      <c r="F45" s="135">
        <v>2</v>
      </c>
      <c r="G45" s="135">
        <v>1</v>
      </c>
      <c r="H45" s="171">
        <v>340.71</v>
      </c>
      <c r="I45" s="171">
        <v>0</v>
      </c>
      <c r="J45" s="171">
        <v>233.03</v>
      </c>
      <c r="K45" s="35">
        <f t="shared" si="5"/>
        <v>988969.22</v>
      </c>
      <c r="L45" s="35">
        <v>0</v>
      </c>
      <c r="M45" s="35">
        <v>0</v>
      </c>
      <c r="N45" s="35">
        <v>0</v>
      </c>
      <c r="O45" s="28">
        <v>988969.22</v>
      </c>
      <c r="P45" s="66">
        <f t="shared" si="4"/>
        <v>2902.6715388453526</v>
      </c>
      <c r="Q45" s="35">
        <v>9673</v>
      </c>
      <c r="R45" s="40" t="s">
        <v>1075</v>
      </c>
      <c r="S45" s="3"/>
    </row>
    <row r="46" spans="1:19" ht="21" customHeight="1" x14ac:dyDescent="0.25">
      <c r="A46" s="158"/>
      <c r="B46" s="181"/>
      <c r="C46" s="158"/>
      <c r="D46" s="158"/>
      <c r="E46" s="158"/>
      <c r="F46" s="136"/>
      <c r="G46" s="136"/>
      <c r="H46" s="172"/>
      <c r="I46" s="172"/>
      <c r="J46" s="172"/>
      <c r="K46" s="35">
        <f>SUM(L46:O46)</f>
        <v>1195695</v>
      </c>
      <c r="L46" s="35">
        <v>0</v>
      </c>
      <c r="M46" s="35">
        <v>0</v>
      </c>
      <c r="N46" s="35">
        <v>0</v>
      </c>
      <c r="O46" s="28">
        <v>1195695</v>
      </c>
      <c r="P46" s="66">
        <f>K46/H45</f>
        <v>3509.42150215726</v>
      </c>
      <c r="Q46" s="35">
        <v>9673</v>
      </c>
      <c r="R46" s="40" t="s">
        <v>553</v>
      </c>
      <c r="S46" s="3"/>
    </row>
    <row r="47" spans="1:19" ht="21" customHeight="1" x14ac:dyDescent="0.25">
      <c r="A47" s="107" t="s">
        <v>1102</v>
      </c>
      <c r="B47" s="38" t="s">
        <v>1090</v>
      </c>
      <c r="C47" s="107">
        <v>1977</v>
      </c>
      <c r="D47" s="107" t="s">
        <v>914</v>
      </c>
      <c r="E47" s="107" t="s">
        <v>913</v>
      </c>
      <c r="F47" s="116">
        <v>5</v>
      </c>
      <c r="G47" s="116">
        <v>4</v>
      </c>
      <c r="H47" s="35">
        <v>4279.79</v>
      </c>
      <c r="I47" s="35">
        <v>3223.27</v>
      </c>
      <c r="J47" s="35">
        <v>3262.42</v>
      </c>
      <c r="K47" s="35">
        <f t="shared" si="5"/>
        <v>4828841.17</v>
      </c>
      <c r="L47" s="35">
        <v>0</v>
      </c>
      <c r="M47" s="35">
        <v>0</v>
      </c>
      <c r="N47" s="35">
        <v>0</v>
      </c>
      <c r="O47" s="28">
        <v>4828841.17</v>
      </c>
      <c r="P47" s="66">
        <f t="shared" si="4"/>
        <v>1128.2892782122487</v>
      </c>
      <c r="Q47" s="35">
        <v>9673</v>
      </c>
      <c r="R47" s="40" t="s">
        <v>1075</v>
      </c>
      <c r="S47" s="3"/>
    </row>
    <row r="48" spans="1:19" ht="21" customHeight="1" x14ac:dyDescent="0.25">
      <c r="A48" s="157" t="s">
        <v>1104</v>
      </c>
      <c r="B48" s="180" t="s">
        <v>899</v>
      </c>
      <c r="C48" s="164">
        <v>1979</v>
      </c>
      <c r="D48" s="157" t="s">
        <v>914</v>
      </c>
      <c r="E48" s="157" t="s">
        <v>918</v>
      </c>
      <c r="F48" s="135">
        <v>9</v>
      </c>
      <c r="G48" s="135">
        <v>6</v>
      </c>
      <c r="H48" s="171">
        <v>12785</v>
      </c>
      <c r="I48" s="171">
        <v>0</v>
      </c>
      <c r="J48" s="171">
        <v>10613</v>
      </c>
      <c r="K48" s="35">
        <f t="shared" si="5"/>
        <v>9142019.3499999996</v>
      </c>
      <c r="L48" s="35">
        <v>0</v>
      </c>
      <c r="M48" s="35">
        <v>0</v>
      </c>
      <c r="N48" s="35">
        <v>0</v>
      </c>
      <c r="O48" s="28">
        <v>9142019.3499999996</v>
      </c>
      <c r="P48" s="66">
        <f t="shared" si="4"/>
        <v>715.05822057098158</v>
      </c>
      <c r="Q48" s="35">
        <v>9673</v>
      </c>
      <c r="R48" s="40" t="s">
        <v>1075</v>
      </c>
      <c r="S48" s="3"/>
    </row>
    <row r="49" spans="1:19" ht="21" customHeight="1" x14ac:dyDescent="0.25">
      <c r="A49" s="158"/>
      <c r="B49" s="181"/>
      <c r="C49" s="165"/>
      <c r="D49" s="158"/>
      <c r="E49" s="158"/>
      <c r="F49" s="136"/>
      <c r="G49" s="136"/>
      <c r="H49" s="172"/>
      <c r="I49" s="172"/>
      <c r="J49" s="172"/>
      <c r="K49" s="35">
        <f t="shared" si="5"/>
        <v>4896900</v>
      </c>
      <c r="L49" s="35">
        <v>0</v>
      </c>
      <c r="M49" s="35">
        <v>0</v>
      </c>
      <c r="N49" s="35">
        <v>0</v>
      </c>
      <c r="O49" s="28">
        <v>4896900</v>
      </c>
      <c r="P49" s="66">
        <f>K49/H48</f>
        <v>383.01916308173639</v>
      </c>
      <c r="Q49" s="35">
        <v>9673</v>
      </c>
      <c r="R49" s="40" t="s">
        <v>562</v>
      </c>
      <c r="S49" s="3"/>
    </row>
    <row r="50" spans="1:19" ht="21" customHeight="1" x14ac:dyDescent="0.25">
      <c r="A50" s="107" t="s">
        <v>1106</v>
      </c>
      <c r="B50" s="38" t="s">
        <v>900</v>
      </c>
      <c r="C50" s="106">
        <v>1981</v>
      </c>
      <c r="D50" s="107" t="s">
        <v>914</v>
      </c>
      <c r="E50" s="107" t="s">
        <v>918</v>
      </c>
      <c r="F50" s="116">
        <v>9</v>
      </c>
      <c r="G50" s="116">
        <v>6</v>
      </c>
      <c r="H50" s="35">
        <v>12814</v>
      </c>
      <c r="I50" s="35">
        <v>0</v>
      </c>
      <c r="J50" s="35">
        <v>10700</v>
      </c>
      <c r="K50" s="35">
        <f t="shared" si="5"/>
        <v>11509398.67</v>
      </c>
      <c r="L50" s="35">
        <v>0</v>
      </c>
      <c r="M50" s="35">
        <v>0</v>
      </c>
      <c r="N50" s="35">
        <v>0</v>
      </c>
      <c r="O50" s="28">
        <v>11509398.67</v>
      </c>
      <c r="P50" s="66">
        <f t="shared" si="4"/>
        <v>898.18937646324332</v>
      </c>
      <c r="Q50" s="35">
        <v>9673</v>
      </c>
      <c r="R50" s="40" t="s">
        <v>1075</v>
      </c>
      <c r="S50" s="3"/>
    </row>
    <row r="51" spans="1:19" ht="21" customHeight="1" x14ac:dyDescent="0.25">
      <c r="A51" s="107" t="s">
        <v>1108</v>
      </c>
      <c r="B51" s="118" t="s">
        <v>1246</v>
      </c>
      <c r="C51" s="106">
        <v>1975</v>
      </c>
      <c r="D51" s="107" t="s">
        <v>914</v>
      </c>
      <c r="E51" s="107" t="s">
        <v>913</v>
      </c>
      <c r="F51" s="116">
        <v>2</v>
      </c>
      <c r="G51" s="116">
        <v>1</v>
      </c>
      <c r="H51" s="35">
        <v>681</v>
      </c>
      <c r="I51" s="35">
        <v>0</v>
      </c>
      <c r="J51" s="35">
        <v>369.2</v>
      </c>
      <c r="K51" s="35">
        <f t="shared" si="5"/>
        <v>3712165.99</v>
      </c>
      <c r="L51" s="35">
        <v>0</v>
      </c>
      <c r="M51" s="35">
        <v>0</v>
      </c>
      <c r="N51" s="35">
        <v>0</v>
      </c>
      <c r="O51" s="28">
        <v>3712165.99</v>
      </c>
      <c r="P51" s="66">
        <f t="shared" si="4"/>
        <v>5451.0513803230542</v>
      </c>
      <c r="Q51" s="35">
        <v>9673</v>
      </c>
      <c r="R51" s="40" t="s">
        <v>553</v>
      </c>
      <c r="S51" s="3"/>
    </row>
    <row r="52" spans="1:19" ht="21" customHeight="1" x14ac:dyDescent="0.25">
      <c r="A52" s="107" t="s">
        <v>1110</v>
      </c>
      <c r="B52" s="118" t="s">
        <v>1334</v>
      </c>
      <c r="C52" s="106">
        <v>1977</v>
      </c>
      <c r="D52" s="107" t="s">
        <v>914</v>
      </c>
      <c r="E52" s="107" t="s">
        <v>913</v>
      </c>
      <c r="F52" s="116">
        <v>5</v>
      </c>
      <c r="G52" s="116">
        <v>6</v>
      </c>
      <c r="H52" s="35">
        <v>6354.54</v>
      </c>
      <c r="I52" s="35">
        <v>328.2</v>
      </c>
      <c r="J52" s="35">
        <v>4415.1499999999996</v>
      </c>
      <c r="K52" s="35">
        <f t="shared" si="5"/>
        <v>27975913.579999998</v>
      </c>
      <c r="L52" s="35">
        <v>0</v>
      </c>
      <c r="M52" s="35">
        <v>0</v>
      </c>
      <c r="N52" s="35">
        <v>0</v>
      </c>
      <c r="O52" s="28">
        <v>27975913.579999998</v>
      </c>
      <c r="P52" s="66">
        <f t="shared" si="4"/>
        <v>4402.5080619525561</v>
      </c>
      <c r="Q52" s="35">
        <v>9673</v>
      </c>
      <c r="R52" s="40" t="s">
        <v>562</v>
      </c>
      <c r="S52" s="3"/>
    </row>
    <row r="53" spans="1:19" ht="21" customHeight="1" x14ac:dyDescent="0.25">
      <c r="A53" s="107" t="s">
        <v>1112</v>
      </c>
      <c r="B53" s="118" t="s">
        <v>1326</v>
      </c>
      <c r="C53" s="106">
        <v>1976</v>
      </c>
      <c r="D53" s="107" t="s">
        <v>914</v>
      </c>
      <c r="E53" s="107" t="s">
        <v>913</v>
      </c>
      <c r="F53" s="116">
        <v>5</v>
      </c>
      <c r="G53" s="116">
        <v>6</v>
      </c>
      <c r="H53" s="35">
        <v>6373.97</v>
      </c>
      <c r="I53" s="35">
        <v>291</v>
      </c>
      <c r="J53" s="35">
        <v>4778.1499999999996</v>
      </c>
      <c r="K53" s="35">
        <f t="shared" si="5"/>
        <v>29264825.190000001</v>
      </c>
      <c r="L53" s="35">
        <v>0</v>
      </c>
      <c r="M53" s="35">
        <v>0</v>
      </c>
      <c r="N53" s="35">
        <v>0</v>
      </c>
      <c r="O53" s="28">
        <v>29264825.190000001</v>
      </c>
      <c r="P53" s="66">
        <f t="shared" si="4"/>
        <v>4591.3026245809124</v>
      </c>
      <c r="Q53" s="35">
        <v>9673</v>
      </c>
      <c r="R53" s="40" t="s">
        <v>562</v>
      </c>
      <c r="S53" s="3"/>
    </row>
    <row r="54" spans="1:19" ht="21" customHeight="1" x14ac:dyDescent="0.25">
      <c r="A54" s="157" t="s">
        <v>1114</v>
      </c>
      <c r="B54" s="180" t="s">
        <v>1091</v>
      </c>
      <c r="C54" s="157">
        <v>1957</v>
      </c>
      <c r="D54" s="157" t="s">
        <v>914</v>
      </c>
      <c r="E54" s="157" t="s">
        <v>913</v>
      </c>
      <c r="F54" s="135">
        <v>3</v>
      </c>
      <c r="G54" s="135">
        <v>3</v>
      </c>
      <c r="H54" s="171">
        <v>2837.6</v>
      </c>
      <c r="I54" s="171">
        <v>1943.8</v>
      </c>
      <c r="J54" s="171">
        <v>1943.8</v>
      </c>
      <c r="K54" s="35">
        <f t="shared" si="5"/>
        <v>3115474.91</v>
      </c>
      <c r="L54" s="35">
        <v>0</v>
      </c>
      <c r="M54" s="35">
        <v>0</v>
      </c>
      <c r="N54" s="35">
        <v>0</v>
      </c>
      <c r="O54" s="28">
        <v>3115474.91</v>
      </c>
      <c r="P54" s="66">
        <f t="shared" si="4"/>
        <v>1097.9260325627292</v>
      </c>
      <c r="Q54" s="35">
        <v>9673</v>
      </c>
      <c r="R54" s="40" t="s">
        <v>1075</v>
      </c>
      <c r="S54" s="3"/>
    </row>
    <row r="55" spans="1:19" ht="21" customHeight="1" x14ac:dyDescent="0.25">
      <c r="A55" s="158"/>
      <c r="B55" s="181"/>
      <c r="C55" s="158"/>
      <c r="D55" s="158"/>
      <c r="E55" s="158"/>
      <c r="F55" s="136"/>
      <c r="G55" s="136"/>
      <c r="H55" s="172"/>
      <c r="I55" s="172"/>
      <c r="J55" s="172"/>
      <c r="K55" s="35">
        <f>SUM(L55:O55)</f>
        <v>7378830.9000000004</v>
      </c>
      <c r="L55" s="35">
        <v>0</v>
      </c>
      <c r="M55" s="35">
        <v>0</v>
      </c>
      <c r="N55" s="35">
        <v>0</v>
      </c>
      <c r="O55" s="28">
        <v>7378830.9000000004</v>
      </c>
      <c r="P55" s="66">
        <f>K55/H54</f>
        <v>2600.3773963913168</v>
      </c>
      <c r="Q55" s="35">
        <v>9673</v>
      </c>
      <c r="R55" s="40" t="s">
        <v>562</v>
      </c>
      <c r="S55" s="3"/>
    </row>
    <row r="56" spans="1:19" ht="21" customHeight="1" x14ac:dyDescent="0.25">
      <c r="A56" s="107" t="s">
        <v>1116</v>
      </c>
      <c r="B56" s="38" t="s">
        <v>1092</v>
      </c>
      <c r="C56" s="107">
        <v>1964</v>
      </c>
      <c r="D56" s="107" t="s">
        <v>914</v>
      </c>
      <c r="E56" s="107" t="s">
        <v>913</v>
      </c>
      <c r="F56" s="116">
        <v>4</v>
      </c>
      <c r="G56" s="116">
        <v>3</v>
      </c>
      <c r="H56" s="35">
        <v>2709.75</v>
      </c>
      <c r="I56" s="35">
        <v>1507.14</v>
      </c>
      <c r="J56" s="35">
        <v>1507.95</v>
      </c>
      <c r="K56" s="35">
        <f t="shared" si="5"/>
        <v>4116650.39</v>
      </c>
      <c r="L56" s="35">
        <v>0</v>
      </c>
      <c r="M56" s="35">
        <v>0</v>
      </c>
      <c r="N56" s="35">
        <v>0</v>
      </c>
      <c r="O56" s="28">
        <v>4116650.39</v>
      </c>
      <c r="P56" s="66">
        <f t="shared" si="4"/>
        <v>1519.1993320417014</v>
      </c>
      <c r="Q56" s="35">
        <v>9673</v>
      </c>
      <c r="R56" s="40" t="s">
        <v>1075</v>
      </c>
      <c r="S56" s="3"/>
    </row>
    <row r="57" spans="1:19" ht="21" customHeight="1" x14ac:dyDescent="0.25">
      <c r="A57" s="107" t="s">
        <v>747</v>
      </c>
      <c r="B57" s="38" t="s">
        <v>1093</v>
      </c>
      <c r="C57" s="107">
        <v>1976</v>
      </c>
      <c r="D57" s="107" t="s">
        <v>914</v>
      </c>
      <c r="E57" s="107" t="s">
        <v>913</v>
      </c>
      <c r="F57" s="116">
        <v>5</v>
      </c>
      <c r="G57" s="116">
        <v>6</v>
      </c>
      <c r="H57" s="35">
        <v>6376.28</v>
      </c>
      <c r="I57" s="35">
        <v>4799.78</v>
      </c>
      <c r="J57" s="35">
        <v>4464.38</v>
      </c>
      <c r="K57" s="35">
        <f t="shared" si="5"/>
        <v>7476533.75</v>
      </c>
      <c r="L57" s="35">
        <v>0</v>
      </c>
      <c r="M57" s="35">
        <v>0</v>
      </c>
      <c r="N57" s="35">
        <v>0</v>
      </c>
      <c r="O57" s="28">
        <v>7476533.75</v>
      </c>
      <c r="P57" s="66">
        <f t="shared" si="4"/>
        <v>1172.5541773573307</v>
      </c>
      <c r="Q57" s="35">
        <v>9673</v>
      </c>
      <c r="R57" s="40" t="s">
        <v>1075</v>
      </c>
      <c r="S57" s="3"/>
    </row>
    <row r="58" spans="1:19" ht="21" customHeight="1" x14ac:dyDescent="0.25">
      <c r="A58" s="107" t="s">
        <v>748</v>
      </c>
      <c r="B58" s="38" t="s">
        <v>1190</v>
      </c>
      <c r="C58" s="107">
        <v>1985</v>
      </c>
      <c r="D58" s="107" t="s">
        <v>914</v>
      </c>
      <c r="E58" s="107" t="s">
        <v>913</v>
      </c>
      <c r="F58" s="116">
        <v>5</v>
      </c>
      <c r="G58" s="116">
        <v>1</v>
      </c>
      <c r="H58" s="35">
        <v>2527.6</v>
      </c>
      <c r="I58" s="35">
        <v>599.70000000000005</v>
      </c>
      <c r="J58" s="35">
        <v>1927.9</v>
      </c>
      <c r="K58" s="35">
        <f t="shared" si="5"/>
        <v>2609395</v>
      </c>
      <c r="L58" s="35">
        <v>0</v>
      </c>
      <c r="M58" s="35">
        <v>0</v>
      </c>
      <c r="N58" s="35">
        <v>0</v>
      </c>
      <c r="O58" s="28">
        <v>2609395</v>
      </c>
      <c r="P58" s="66">
        <f>K58/H58</f>
        <v>1032.3607374584587</v>
      </c>
      <c r="Q58" s="35">
        <v>9673</v>
      </c>
      <c r="R58" s="40" t="s">
        <v>553</v>
      </c>
      <c r="S58" s="3"/>
    </row>
    <row r="59" spans="1:19" ht="21" customHeight="1" x14ac:dyDescent="0.25">
      <c r="A59" s="107" t="s">
        <v>749</v>
      </c>
      <c r="B59" s="38" t="s">
        <v>1094</v>
      </c>
      <c r="C59" s="107">
        <v>1987</v>
      </c>
      <c r="D59" s="107" t="s">
        <v>914</v>
      </c>
      <c r="E59" s="107" t="s">
        <v>918</v>
      </c>
      <c r="F59" s="116">
        <v>5</v>
      </c>
      <c r="G59" s="116">
        <v>3</v>
      </c>
      <c r="H59" s="35">
        <v>3650.4</v>
      </c>
      <c r="I59" s="35">
        <v>3228</v>
      </c>
      <c r="J59" s="35">
        <v>3050.1</v>
      </c>
      <c r="K59" s="35">
        <f t="shared" si="5"/>
        <v>2525253.19</v>
      </c>
      <c r="L59" s="35">
        <v>0</v>
      </c>
      <c r="M59" s="35">
        <v>0</v>
      </c>
      <c r="N59" s="35">
        <v>0</v>
      </c>
      <c r="O59" s="28">
        <v>2525253.19</v>
      </c>
      <c r="P59" s="66">
        <f t="shared" ref="P59:P76" si="6">K59/H59</f>
        <v>691.77437815033966</v>
      </c>
      <c r="Q59" s="35">
        <v>9673</v>
      </c>
      <c r="R59" s="40" t="s">
        <v>1075</v>
      </c>
      <c r="S59" s="3"/>
    </row>
    <row r="60" spans="1:19" ht="21" customHeight="1" x14ac:dyDescent="0.25">
      <c r="A60" s="107" t="s">
        <v>750</v>
      </c>
      <c r="B60" s="38" t="s">
        <v>1095</v>
      </c>
      <c r="C60" s="107">
        <v>1999</v>
      </c>
      <c r="D60" s="107" t="s">
        <v>914</v>
      </c>
      <c r="E60" s="107" t="s">
        <v>918</v>
      </c>
      <c r="F60" s="116">
        <v>9</v>
      </c>
      <c r="G60" s="116">
        <v>2</v>
      </c>
      <c r="H60" s="35">
        <v>4831.5</v>
      </c>
      <c r="I60" s="35">
        <v>3833.74</v>
      </c>
      <c r="J60" s="35">
        <v>3352.11</v>
      </c>
      <c r="K60" s="35">
        <f t="shared" si="5"/>
        <v>2407216.7999999998</v>
      </c>
      <c r="L60" s="35">
        <v>0</v>
      </c>
      <c r="M60" s="35">
        <v>0</v>
      </c>
      <c r="N60" s="35">
        <v>0</v>
      </c>
      <c r="O60" s="28">
        <v>2407216.7999999998</v>
      </c>
      <c r="P60" s="66">
        <f t="shared" si="6"/>
        <v>498.23384042222909</v>
      </c>
      <c r="Q60" s="35">
        <v>9673</v>
      </c>
      <c r="R60" s="40" t="s">
        <v>553</v>
      </c>
      <c r="S60" s="3"/>
    </row>
    <row r="61" spans="1:19" ht="21" customHeight="1" x14ac:dyDescent="0.25">
      <c r="A61" s="107" t="s">
        <v>751</v>
      </c>
      <c r="B61" s="38" t="s">
        <v>1096</v>
      </c>
      <c r="C61" s="107">
        <v>1977</v>
      </c>
      <c r="D61" s="107" t="s">
        <v>914</v>
      </c>
      <c r="E61" s="107" t="s">
        <v>918</v>
      </c>
      <c r="F61" s="116">
        <v>5</v>
      </c>
      <c r="G61" s="116">
        <v>4</v>
      </c>
      <c r="H61" s="35">
        <v>3464.46</v>
      </c>
      <c r="I61" s="35">
        <v>2596.5100000000002</v>
      </c>
      <c r="J61" s="35">
        <v>2424.23</v>
      </c>
      <c r="K61" s="35">
        <f t="shared" si="5"/>
        <v>2112950.27</v>
      </c>
      <c r="L61" s="35">
        <v>0</v>
      </c>
      <c r="M61" s="35">
        <v>0</v>
      </c>
      <c r="N61" s="35">
        <v>0</v>
      </c>
      <c r="O61" s="28">
        <v>2112950.27</v>
      </c>
      <c r="P61" s="66">
        <f t="shared" si="6"/>
        <v>609.89310599631688</v>
      </c>
      <c r="Q61" s="35">
        <v>9673</v>
      </c>
      <c r="R61" s="40" t="s">
        <v>1075</v>
      </c>
      <c r="S61" s="3"/>
    </row>
    <row r="62" spans="1:19" ht="21" customHeight="1" x14ac:dyDescent="0.25">
      <c r="A62" s="107" t="s">
        <v>752</v>
      </c>
      <c r="B62" s="38" t="s">
        <v>1097</v>
      </c>
      <c r="C62" s="107">
        <v>1981</v>
      </c>
      <c r="D62" s="107" t="s">
        <v>914</v>
      </c>
      <c r="E62" s="107" t="s">
        <v>918</v>
      </c>
      <c r="F62" s="116">
        <v>5</v>
      </c>
      <c r="G62" s="116">
        <v>6</v>
      </c>
      <c r="H62" s="35">
        <v>6841.04</v>
      </c>
      <c r="I62" s="35">
        <v>4582.9399999999996</v>
      </c>
      <c r="J62" s="35">
        <v>2658.11</v>
      </c>
      <c r="K62" s="35">
        <f t="shared" si="5"/>
        <v>2894926.24</v>
      </c>
      <c r="L62" s="35">
        <v>0</v>
      </c>
      <c r="M62" s="35">
        <v>0</v>
      </c>
      <c r="N62" s="35">
        <v>0</v>
      </c>
      <c r="O62" s="28">
        <v>2894926.24</v>
      </c>
      <c r="P62" s="66">
        <f t="shared" si="6"/>
        <v>423.17048869762493</v>
      </c>
      <c r="Q62" s="35">
        <v>9673</v>
      </c>
      <c r="R62" s="40" t="s">
        <v>1075</v>
      </c>
      <c r="S62" s="3"/>
    </row>
    <row r="63" spans="1:19" ht="21" customHeight="1" x14ac:dyDescent="0.25">
      <c r="A63" s="107" t="s">
        <v>753</v>
      </c>
      <c r="B63" s="38" t="s">
        <v>1149</v>
      </c>
      <c r="C63" s="107">
        <v>1983</v>
      </c>
      <c r="D63" s="107" t="s">
        <v>914</v>
      </c>
      <c r="E63" s="107" t="s">
        <v>918</v>
      </c>
      <c r="F63" s="116">
        <v>5</v>
      </c>
      <c r="G63" s="116">
        <v>4</v>
      </c>
      <c r="H63" s="35">
        <v>6841.04</v>
      </c>
      <c r="I63" s="35">
        <v>0</v>
      </c>
      <c r="J63" s="35">
        <v>4587.9399999999996</v>
      </c>
      <c r="K63" s="35">
        <f t="shared" si="5"/>
        <v>2626316.14</v>
      </c>
      <c r="L63" s="35">
        <v>0</v>
      </c>
      <c r="M63" s="35">
        <v>0</v>
      </c>
      <c r="N63" s="35">
        <v>0</v>
      </c>
      <c r="O63" s="28">
        <v>2626316.14</v>
      </c>
      <c r="P63" s="66">
        <f t="shared" si="6"/>
        <v>383.90597628430766</v>
      </c>
      <c r="Q63" s="35">
        <v>9673</v>
      </c>
      <c r="R63" s="40" t="s">
        <v>1075</v>
      </c>
      <c r="S63" s="3"/>
    </row>
    <row r="64" spans="1:19" ht="21" customHeight="1" x14ac:dyDescent="0.25">
      <c r="A64" s="107" t="s">
        <v>754</v>
      </c>
      <c r="B64" s="38" t="s">
        <v>1247</v>
      </c>
      <c r="C64" s="107">
        <v>1983</v>
      </c>
      <c r="D64" s="107" t="s">
        <v>914</v>
      </c>
      <c r="E64" s="107" t="s">
        <v>918</v>
      </c>
      <c r="F64" s="116">
        <v>5</v>
      </c>
      <c r="G64" s="116">
        <v>2</v>
      </c>
      <c r="H64" s="35">
        <v>3722.2</v>
      </c>
      <c r="I64" s="35">
        <v>0</v>
      </c>
      <c r="J64" s="35">
        <v>2854.4</v>
      </c>
      <c r="K64" s="35">
        <f t="shared" si="5"/>
        <v>4158000</v>
      </c>
      <c r="L64" s="35">
        <v>0</v>
      </c>
      <c r="M64" s="35">
        <v>0</v>
      </c>
      <c r="N64" s="35">
        <v>0</v>
      </c>
      <c r="O64" s="28">
        <v>4158000</v>
      </c>
      <c r="P64" s="66">
        <f t="shared" si="6"/>
        <v>1117.0812960077374</v>
      </c>
      <c r="Q64" s="35">
        <v>9673</v>
      </c>
      <c r="R64" s="40" t="s">
        <v>553</v>
      </c>
      <c r="S64" s="3"/>
    </row>
    <row r="65" spans="1:19" ht="21" customHeight="1" x14ac:dyDescent="0.25">
      <c r="A65" s="107" t="s">
        <v>755</v>
      </c>
      <c r="B65" s="38" t="s">
        <v>1099</v>
      </c>
      <c r="C65" s="107">
        <v>1984</v>
      </c>
      <c r="D65" s="107" t="s">
        <v>914</v>
      </c>
      <c r="E65" s="107" t="s">
        <v>918</v>
      </c>
      <c r="F65" s="116">
        <v>9</v>
      </c>
      <c r="G65" s="116">
        <v>4</v>
      </c>
      <c r="H65" s="35">
        <v>10520.4</v>
      </c>
      <c r="I65" s="35">
        <v>7732.8</v>
      </c>
      <c r="J65" s="35">
        <v>4660.3</v>
      </c>
      <c r="K65" s="35">
        <f t="shared" si="5"/>
        <v>3070694.44</v>
      </c>
      <c r="L65" s="35">
        <v>0</v>
      </c>
      <c r="M65" s="35">
        <v>0</v>
      </c>
      <c r="N65" s="35">
        <v>0</v>
      </c>
      <c r="O65" s="28">
        <v>3070694.44</v>
      </c>
      <c r="P65" s="66">
        <f t="shared" si="6"/>
        <v>291.88000836470098</v>
      </c>
      <c r="Q65" s="35">
        <v>9673</v>
      </c>
      <c r="R65" s="40" t="s">
        <v>1075</v>
      </c>
      <c r="S65" s="3"/>
    </row>
    <row r="66" spans="1:19" ht="21" customHeight="1" x14ac:dyDescent="0.25">
      <c r="A66" s="107" t="s">
        <v>756</v>
      </c>
      <c r="B66" s="38" t="s">
        <v>1101</v>
      </c>
      <c r="C66" s="107">
        <v>1956</v>
      </c>
      <c r="D66" s="107" t="s">
        <v>914</v>
      </c>
      <c r="E66" s="107" t="s">
        <v>913</v>
      </c>
      <c r="F66" s="116">
        <v>2</v>
      </c>
      <c r="G66" s="116">
        <v>2</v>
      </c>
      <c r="H66" s="35">
        <v>424.14</v>
      </c>
      <c r="I66" s="35">
        <v>372.22</v>
      </c>
      <c r="J66" s="35">
        <v>370.38</v>
      </c>
      <c r="K66" s="35">
        <f t="shared" si="5"/>
        <v>1750293.91</v>
      </c>
      <c r="L66" s="35">
        <v>0</v>
      </c>
      <c r="M66" s="35">
        <v>0</v>
      </c>
      <c r="N66" s="35">
        <v>0</v>
      </c>
      <c r="O66" s="28">
        <v>1750293.91</v>
      </c>
      <c r="P66" s="66">
        <f t="shared" si="6"/>
        <v>4126.6890885085113</v>
      </c>
      <c r="Q66" s="35">
        <v>9673</v>
      </c>
      <c r="R66" s="40" t="s">
        <v>1075</v>
      </c>
      <c r="S66" s="3"/>
    </row>
    <row r="67" spans="1:19" ht="21" customHeight="1" x14ac:dyDescent="0.25">
      <c r="A67" s="107" t="s">
        <v>757</v>
      </c>
      <c r="B67" s="38" t="s">
        <v>1103</v>
      </c>
      <c r="C67" s="107">
        <v>1956</v>
      </c>
      <c r="D67" s="107" t="s">
        <v>914</v>
      </c>
      <c r="E67" s="107" t="s">
        <v>913</v>
      </c>
      <c r="F67" s="116">
        <v>2</v>
      </c>
      <c r="G67" s="116">
        <v>2</v>
      </c>
      <c r="H67" s="35">
        <v>435.73</v>
      </c>
      <c r="I67" s="35">
        <v>379.67</v>
      </c>
      <c r="J67" s="35">
        <v>379.7</v>
      </c>
      <c r="K67" s="35">
        <f t="shared" si="5"/>
        <v>1840301.31</v>
      </c>
      <c r="L67" s="35">
        <v>0</v>
      </c>
      <c r="M67" s="35">
        <v>0</v>
      </c>
      <c r="N67" s="35">
        <v>0</v>
      </c>
      <c r="O67" s="28">
        <v>1840301.31</v>
      </c>
      <c r="P67" s="66">
        <f t="shared" si="6"/>
        <v>4223.4900282284898</v>
      </c>
      <c r="Q67" s="35">
        <v>9673</v>
      </c>
      <c r="R67" s="40" t="s">
        <v>1075</v>
      </c>
      <c r="S67" s="39"/>
    </row>
    <row r="68" spans="1:19" ht="21" customHeight="1" x14ac:dyDescent="0.25">
      <c r="A68" s="107" t="s">
        <v>123</v>
      </c>
      <c r="B68" s="38" t="s">
        <v>1105</v>
      </c>
      <c r="C68" s="107">
        <v>1968</v>
      </c>
      <c r="D68" s="107" t="s">
        <v>914</v>
      </c>
      <c r="E68" s="107" t="s">
        <v>913</v>
      </c>
      <c r="F68" s="116">
        <v>5</v>
      </c>
      <c r="G68" s="116">
        <v>4</v>
      </c>
      <c r="H68" s="35">
        <v>3476.2</v>
      </c>
      <c r="I68" s="35">
        <v>2653.12</v>
      </c>
      <c r="J68" s="35">
        <v>2287.7600000000002</v>
      </c>
      <c r="K68" s="35">
        <f t="shared" si="5"/>
        <v>2040307.5</v>
      </c>
      <c r="L68" s="35">
        <v>0</v>
      </c>
      <c r="M68" s="35">
        <v>0</v>
      </c>
      <c r="N68" s="35">
        <v>0</v>
      </c>
      <c r="O68" s="28">
        <v>2040307.5</v>
      </c>
      <c r="P68" s="66">
        <f t="shared" si="6"/>
        <v>586.93616592831256</v>
      </c>
      <c r="Q68" s="35">
        <v>9673</v>
      </c>
      <c r="R68" s="40" t="s">
        <v>1075</v>
      </c>
      <c r="S68" s="3"/>
    </row>
    <row r="69" spans="1:19" ht="21" customHeight="1" x14ac:dyDescent="0.25">
      <c r="A69" s="107" t="s">
        <v>758</v>
      </c>
      <c r="B69" s="38" t="s">
        <v>1107</v>
      </c>
      <c r="C69" s="106">
        <v>1980</v>
      </c>
      <c r="D69" s="107" t="s">
        <v>914</v>
      </c>
      <c r="E69" s="107" t="s">
        <v>918</v>
      </c>
      <c r="F69" s="116">
        <v>5</v>
      </c>
      <c r="G69" s="116">
        <v>8</v>
      </c>
      <c r="H69" s="35">
        <v>7197.79</v>
      </c>
      <c r="I69" s="35">
        <v>5266.58</v>
      </c>
      <c r="J69" s="35">
        <v>4664.58</v>
      </c>
      <c r="K69" s="35">
        <f t="shared" si="5"/>
        <v>3935908.22</v>
      </c>
      <c r="L69" s="35">
        <v>0</v>
      </c>
      <c r="M69" s="35">
        <v>0</v>
      </c>
      <c r="N69" s="35">
        <v>0</v>
      </c>
      <c r="O69" s="28">
        <v>3935908.22</v>
      </c>
      <c r="P69" s="66">
        <f t="shared" si="6"/>
        <v>546.82176334680514</v>
      </c>
      <c r="Q69" s="35">
        <v>9673</v>
      </c>
      <c r="R69" s="40" t="s">
        <v>1075</v>
      </c>
      <c r="S69" s="3"/>
    </row>
    <row r="70" spans="1:19" ht="21" customHeight="1" x14ac:dyDescent="0.25">
      <c r="A70" s="107" t="s">
        <v>124</v>
      </c>
      <c r="B70" s="38" t="s">
        <v>1109</v>
      </c>
      <c r="C70" s="106">
        <v>1970</v>
      </c>
      <c r="D70" s="107" t="s">
        <v>914</v>
      </c>
      <c r="E70" s="107" t="s">
        <v>918</v>
      </c>
      <c r="F70" s="116">
        <v>5</v>
      </c>
      <c r="G70" s="116">
        <v>4</v>
      </c>
      <c r="H70" s="35">
        <v>3519.7</v>
      </c>
      <c r="I70" s="35">
        <v>2264.4499999999998</v>
      </c>
      <c r="J70" s="35">
        <v>1751.82</v>
      </c>
      <c r="K70" s="35">
        <f t="shared" si="5"/>
        <v>2166563.11</v>
      </c>
      <c r="L70" s="35">
        <v>0</v>
      </c>
      <c r="M70" s="35">
        <v>0</v>
      </c>
      <c r="N70" s="35">
        <v>0</v>
      </c>
      <c r="O70" s="28">
        <v>2166563.11</v>
      </c>
      <c r="P70" s="66">
        <f t="shared" si="6"/>
        <v>615.55334545557855</v>
      </c>
      <c r="Q70" s="35">
        <v>9673</v>
      </c>
      <c r="R70" s="40" t="s">
        <v>1075</v>
      </c>
      <c r="S70" s="3"/>
    </row>
    <row r="71" spans="1:19" ht="21" customHeight="1" x14ac:dyDescent="0.25">
      <c r="A71" s="107" t="s">
        <v>125</v>
      </c>
      <c r="B71" s="38" t="s">
        <v>1111</v>
      </c>
      <c r="C71" s="106">
        <v>1984</v>
      </c>
      <c r="D71" s="107" t="s">
        <v>914</v>
      </c>
      <c r="E71" s="107" t="s">
        <v>913</v>
      </c>
      <c r="F71" s="116">
        <v>5</v>
      </c>
      <c r="G71" s="116">
        <v>8</v>
      </c>
      <c r="H71" s="35">
        <v>7234</v>
      </c>
      <c r="I71" s="35">
        <v>5388.7</v>
      </c>
      <c r="J71" s="35">
        <v>4709.45</v>
      </c>
      <c r="K71" s="35">
        <f t="shared" si="5"/>
        <v>3437457.34</v>
      </c>
      <c r="L71" s="35">
        <v>0</v>
      </c>
      <c r="M71" s="35">
        <v>0</v>
      </c>
      <c r="N71" s="35">
        <v>0</v>
      </c>
      <c r="O71" s="28">
        <v>3437457.34</v>
      </c>
      <c r="P71" s="66">
        <f t="shared" si="6"/>
        <v>475.18072159247993</v>
      </c>
      <c r="Q71" s="35">
        <v>9673</v>
      </c>
      <c r="R71" s="40" t="s">
        <v>1075</v>
      </c>
      <c r="S71" s="3"/>
    </row>
    <row r="72" spans="1:19" ht="21" customHeight="1" x14ac:dyDescent="0.25">
      <c r="A72" s="107" t="s">
        <v>126</v>
      </c>
      <c r="B72" s="38" t="s">
        <v>1113</v>
      </c>
      <c r="C72" s="106">
        <v>1986</v>
      </c>
      <c r="D72" s="107" t="s">
        <v>914</v>
      </c>
      <c r="E72" s="107" t="s">
        <v>913</v>
      </c>
      <c r="F72" s="116">
        <v>5</v>
      </c>
      <c r="G72" s="116">
        <v>4</v>
      </c>
      <c r="H72" s="35">
        <v>3033</v>
      </c>
      <c r="I72" s="35">
        <v>2730.97</v>
      </c>
      <c r="J72" s="35">
        <v>2323.17</v>
      </c>
      <c r="K72" s="35">
        <f t="shared" si="5"/>
        <v>2118448.39</v>
      </c>
      <c r="L72" s="35">
        <v>0</v>
      </c>
      <c r="M72" s="35">
        <v>0</v>
      </c>
      <c r="N72" s="35">
        <v>0</v>
      </c>
      <c r="O72" s="28">
        <v>2118448.39</v>
      </c>
      <c r="P72" s="66">
        <f t="shared" si="6"/>
        <v>698.4663336630399</v>
      </c>
      <c r="Q72" s="35">
        <v>9673</v>
      </c>
      <c r="R72" s="40" t="s">
        <v>1075</v>
      </c>
      <c r="S72" s="3"/>
    </row>
    <row r="73" spans="1:19" ht="21" customHeight="1" x14ac:dyDescent="0.25">
      <c r="A73" s="107" t="s">
        <v>127</v>
      </c>
      <c r="B73" s="38" t="s">
        <v>1115</v>
      </c>
      <c r="C73" s="106">
        <v>1997</v>
      </c>
      <c r="D73" s="107" t="s">
        <v>914</v>
      </c>
      <c r="E73" s="107" t="s">
        <v>913</v>
      </c>
      <c r="F73" s="116">
        <v>5</v>
      </c>
      <c r="G73" s="116">
        <v>4</v>
      </c>
      <c r="H73" s="35">
        <v>3259.8</v>
      </c>
      <c r="I73" s="35">
        <v>2912.61</v>
      </c>
      <c r="J73" s="35">
        <v>2151.2600000000002</v>
      </c>
      <c r="K73" s="35">
        <f t="shared" si="5"/>
        <v>3389868.9</v>
      </c>
      <c r="L73" s="35">
        <v>0</v>
      </c>
      <c r="M73" s="35">
        <v>0</v>
      </c>
      <c r="N73" s="35">
        <v>0</v>
      </c>
      <c r="O73" s="28">
        <v>3389868.9</v>
      </c>
      <c r="P73" s="66">
        <f t="shared" si="6"/>
        <v>1039.9008834897845</v>
      </c>
      <c r="Q73" s="35">
        <v>9673</v>
      </c>
      <c r="R73" s="40" t="s">
        <v>553</v>
      </c>
      <c r="S73" s="3"/>
    </row>
    <row r="74" spans="1:19" ht="21" customHeight="1" x14ac:dyDescent="0.25">
      <c r="A74" s="107" t="s">
        <v>128</v>
      </c>
      <c r="B74" s="38" t="s">
        <v>1117</v>
      </c>
      <c r="C74" s="106">
        <v>1992</v>
      </c>
      <c r="D74" s="107" t="s">
        <v>914</v>
      </c>
      <c r="E74" s="107" t="s">
        <v>913</v>
      </c>
      <c r="F74" s="116">
        <v>5</v>
      </c>
      <c r="G74" s="116">
        <v>6</v>
      </c>
      <c r="H74" s="35">
        <v>3875.6</v>
      </c>
      <c r="I74" s="35">
        <v>3418.21</v>
      </c>
      <c r="J74" s="35">
        <v>2477.44</v>
      </c>
      <c r="K74" s="35">
        <f t="shared" si="5"/>
        <v>3790359</v>
      </c>
      <c r="L74" s="35">
        <v>0</v>
      </c>
      <c r="M74" s="35">
        <v>0</v>
      </c>
      <c r="N74" s="35">
        <v>0</v>
      </c>
      <c r="O74" s="28">
        <v>3790359</v>
      </c>
      <c r="P74" s="66">
        <f t="shared" si="6"/>
        <v>978.00572814531949</v>
      </c>
      <c r="Q74" s="35">
        <v>9673</v>
      </c>
      <c r="R74" s="40" t="s">
        <v>553</v>
      </c>
      <c r="S74" s="3"/>
    </row>
    <row r="75" spans="1:19" ht="21" customHeight="1" x14ac:dyDescent="0.25">
      <c r="A75" s="107" t="s">
        <v>129</v>
      </c>
      <c r="B75" s="38" t="s">
        <v>1151</v>
      </c>
      <c r="C75" s="106">
        <v>1968</v>
      </c>
      <c r="D75" s="107" t="s">
        <v>914</v>
      </c>
      <c r="E75" s="107" t="s">
        <v>913</v>
      </c>
      <c r="F75" s="116">
        <v>5</v>
      </c>
      <c r="G75" s="116">
        <v>4</v>
      </c>
      <c r="H75" s="35">
        <v>4255.24</v>
      </c>
      <c r="I75" s="35">
        <v>0</v>
      </c>
      <c r="J75" s="35">
        <v>3148.85</v>
      </c>
      <c r="K75" s="35">
        <f t="shared" si="5"/>
        <v>6240078.04</v>
      </c>
      <c r="L75" s="35">
        <v>0</v>
      </c>
      <c r="M75" s="35">
        <v>0</v>
      </c>
      <c r="N75" s="35">
        <v>0</v>
      </c>
      <c r="O75" s="28">
        <v>6240078.04</v>
      </c>
      <c r="P75" s="66">
        <f t="shared" si="6"/>
        <v>1466.4456152884445</v>
      </c>
      <c r="Q75" s="35">
        <v>9673</v>
      </c>
      <c r="R75" s="40" t="s">
        <v>553</v>
      </c>
      <c r="S75" s="3"/>
    </row>
    <row r="76" spans="1:19" ht="21" customHeight="1" x14ac:dyDescent="0.25">
      <c r="A76" s="107" t="s">
        <v>130</v>
      </c>
      <c r="B76" s="38" t="s">
        <v>1398</v>
      </c>
      <c r="C76" s="106">
        <v>1974</v>
      </c>
      <c r="D76" s="107" t="s">
        <v>914</v>
      </c>
      <c r="E76" s="107" t="s">
        <v>913</v>
      </c>
      <c r="F76" s="116">
        <v>5</v>
      </c>
      <c r="G76" s="116">
        <v>4</v>
      </c>
      <c r="H76" s="35">
        <v>4463.21</v>
      </c>
      <c r="I76" s="35">
        <v>180.21</v>
      </c>
      <c r="J76" s="35">
        <v>3081.73</v>
      </c>
      <c r="K76" s="35">
        <f>SUM(L76:O76)</f>
        <v>2729100</v>
      </c>
      <c r="L76" s="35">
        <v>0</v>
      </c>
      <c r="M76" s="35">
        <v>0</v>
      </c>
      <c r="N76" s="35">
        <v>0</v>
      </c>
      <c r="O76" s="28">
        <v>2729100</v>
      </c>
      <c r="P76" s="66">
        <f t="shared" si="6"/>
        <v>611.46573878441745</v>
      </c>
      <c r="Q76" s="35">
        <v>9673</v>
      </c>
      <c r="R76" s="40" t="s">
        <v>562</v>
      </c>
      <c r="S76" s="3"/>
    </row>
    <row r="77" spans="1:19" s="8" customFormat="1" ht="24" customHeight="1" x14ac:dyDescent="0.25">
      <c r="A77" s="145" t="s">
        <v>732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  <row r="78" spans="1:19" ht="39.950000000000003" customHeight="1" x14ac:dyDescent="0.25">
      <c r="A78" s="146" t="s">
        <v>116</v>
      </c>
      <c r="B78" s="146"/>
      <c r="C78" s="102" t="s">
        <v>916</v>
      </c>
      <c r="D78" s="102" t="s">
        <v>916</v>
      </c>
      <c r="E78" s="102" t="s">
        <v>916</v>
      </c>
      <c r="F78" s="20" t="s">
        <v>916</v>
      </c>
      <c r="G78" s="20" t="s">
        <v>916</v>
      </c>
      <c r="H78" s="82">
        <f t="shared" ref="H78:N78" si="7">SUM(H79:H80)</f>
        <v>3020.6000000000004</v>
      </c>
      <c r="I78" s="82">
        <f t="shared" si="7"/>
        <v>1053.5</v>
      </c>
      <c r="J78" s="82">
        <f t="shared" si="7"/>
        <v>1226.9000000000001</v>
      </c>
      <c r="K78" s="82">
        <f t="shared" si="7"/>
        <v>6509521.1699999999</v>
      </c>
      <c r="L78" s="82">
        <f t="shared" si="7"/>
        <v>0</v>
      </c>
      <c r="M78" s="82">
        <f t="shared" si="7"/>
        <v>0</v>
      </c>
      <c r="N78" s="82">
        <f t="shared" si="7"/>
        <v>0</v>
      </c>
      <c r="O78" s="82">
        <f>SUM(O79:O80)</f>
        <v>6509521.1699999999</v>
      </c>
      <c r="P78" s="82">
        <f>K78/H78</f>
        <v>2155.0424319671583</v>
      </c>
      <c r="Q78" s="121" t="s">
        <v>916</v>
      </c>
      <c r="R78" s="122" t="s">
        <v>916</v>
      </c>
      <c r="S78" s="3"/>
    </row>
    <row r="79" spans="1:19" s="8" customFormat="1" ht="20.100000000000001" customHeight="1" x14ac:dyDescent="0.25">
      <c r="A79" s="107" t="s">
        <v>131</v>
      </c>
      <c r="B79" s="118" t="s">
        <v>733</v>
      </c>
      <c r="C79" s="106">
        <v>1966</v>
      </c>
      <c r="D79" s="107" t="s">
        <v>914</v>
      </c>
      <c r="E79" s="107" t="s">
        <v>913</v>
      </c>
      <c r="F79" s="104">
        <v>3</v>
      </c>
      <c r="G79" s="116">
        <v>3</v>
      </c>
      <c r="H79" s="66">
        <v>2223.9</v>
      </c>
      <c r="I79" s="35">
        <v>1053.5</v>
      </c>
      <c r="J79" s="66">
        <v>486.1</v>
      </c>
      <c r="K79" s="66">
        <f>SUM(L79:O79)</f>
        <v>3581521.17</v>
      </c>
      <c r="L79" s="66">
        <v>0</v>
      </c>
      <c r="M79" s="66">
        <v>0</v>
      </c>
      <c r="N79" s="66">
        <v>0</v>
      </c>
      <c r="O79" s="28">
        <v>3581521.17</v>
      </c>
      <c r="P79" s="66">
        <f>K79/H79</f>
        <v>1610.4686226898691</v>
      </c>
      <c r="Q79" s="35">
        <v>9673</v>
      </c>
      <c r="R79" s="40" t="s">
        <v>1075</v>
      </c>
      <c r="S79" s="40">
        <v>100000</v>
      </c>
    </row>
    <row r="80" spans="1:19" s="8" customFormat="1" ht="20.100000000000001" customHeight="1" x14ac:dyDescent="0.25">
      <c r="A80" s="107" t="s">
        <v>132</v>
      </c>
      <c r="B80" s="118" t="s">
        <v>1191</v>
      </c>
      <c r="C80" s="106">
        <v>1974</v>
      </c>
      <c r="D80" s="107" t="s">
        <v>914</v>
      </c>
      <c r="E80" s="107" t="s">
        <v>913</v>
      </c>
      <c r="F80" s="104">
        <v>2</v>
      </c>
      <c r="G80" s="116">
        <v>2</v>
      </c>
      <c r="H80" s="66">
        <v>796.7</v>
      </c>
      <c r="I80" s="35">
        <v>0</v>
      </c>
      <c r="J80" s="66">
        <v>740.8</v>
      </c>
      <c r="K80" s="66">
        <f>SUM(L80:O80)</f>
        <v>2928000</v>
      </c>
      <c r="L80" s="66">
        <v>0</v>
      </c>
      <c r="M80" s="66">
        <v>0</v>
      </c>
      <c r="N80" s="66">
        <v>0</v>
      </c>
      <c r="O80" s="28">
        <v>2928000</v>
      </c>
      <c r="P80" s="66">
        <f>K80/H80</f>
        <v>3675.1600351449729</v>
      </c>
      <c r="Q80" s="35">
        <v>9673</v>
      </c>
      <c r="R80" s="40" t="s">
        <v>553</v>
      </c>
      <c r="S80" s="40"/>
    </row>
    <row r="81" spans="1:19" s="8" customFormat="1" ht="20.100000000000001" customHeight="1" x14ac:dyDescent="0.25">
      <c r="A81" s="154" t="s">
        <v>1421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6"/>
      <c r="S81" s="40"/>
    </row>
    <row r="82" spans="1:19" s="8" customFormat="1" ht="39.950000000000003" customHeight="1" x14ac:dyDescent="0.25">
      <c r="A82" s="146" t="s">
        <v>1382</v>
      </c>
      <c r="B82" s="146"/>
      <c r="C82" s="102" t="s">
        <v>916</v>
      </c>
      <c r="D82" s="102" t="s">
        <v>916</v>
      </c>
      <c r="E82" s="102" t="s">
        <v>916</v>
      </c>
      <c r="F82" s="20" t="s">
        <v>916</v>
      </c>
      <c r="G82" s="20" t="s">
        <v>916</v>
      </c>
      <c r="H82" s="83">
        <f>SUM(H83)</f>
        <v>3635.3</v>
      </c>
      <c r="I82" s="83">
        <f t="shared" ref="I82:O82" si="8">SUM(I83)</f>
        <v>310.10000000000002</v>
      </c>
      <c r="J82" s="83">
        <f t="shared" si="8"/>
        <v>3325.2</v>
      </c>
      <c r="K82" s="83">
        <f t="shared" si="8"/>
        <v>2215800</v>
      </c>
      <c r="L82" s="83">
        <f t="shared" si="8"/>
        <v>0</v>
      </c>
      <c r="M82" s="83">
        <f t="shared" si="8"/>
        <v>0</v>
      </c>
      <c r="N82" s="83">
        <f t="shared" si="8"/>
        <v>0</v>
      </c>
      <c r="O82" s="83">
        <f t="shared" si="8"/>
        <v>2215800</v>
      </c>
      <c r="P82" s="83">
        <f>K82/H82</f>
        <v>609.52328556102657</v>
      </c>
      <c r="Q82" s="121" t="s">
        <v>916</v>
      </c>
      <c r="R82" s="122" t="s">
        <v>916</v>
      </c>
      <c r="S82" s="40"/>
    </row>
    <row r="83" spans="1:19" s="8" customFormat="1" ht="20.100000000000001" customHeight="1" x14ac:dyDescent="0.25">
      <c r="A83" s="107" t="s">
        <v>133</v>
      </c>
      <c r="B83" s="118" t="s">
        <v>1383</v>
      </c>
      <c r="C83" s="106">
        <v>1981</v>
      </c>
      <c r="D83" s="107">
        <v>2009</v>
      </c>
      <c r="E83" s="107" t="s">
        <v>913</v>
      </c>
      <c r="F83" s="104">
        <v>5</v>
      </c>
      <c r="G83" s="116">
        <v>4</v>
      </c>
      <c r="H83" s="66">
        <v>3635.3</v>
      </c>
      <c r="I83" s="35">
        <v>310.10000000000002</v>
      </c>
      <c r="J83" s="66">
        <v>3325.2</v>
      </c>
      <c r="K83" s="66">
        <f>SUM(L83:O83)</f>
        <v>2215800</v>
      </c>
      <c r="L83" s="66">
        <v>0</v>
      </c>
      <c r="M83" s="66">
        <v>0</v>
      </c>
      <c r="N83" s="66">
        <v>0</v>
      </c>
      <c r="O83" s="28">
        <v>2215800</v>
      </c>
      <c r="P83" s="66">
        <f>K83/H83</f>
        <v>609.52328556102657</v>
      </c>
      <c r="Q83" s="35">
        <v>9673</v>
      </c>
      <c r="R83" s="40" t="s">
        <v>562</v>
      </c>
      <c r="S83" s="40"/>
    </row>
    <row r="84" spans="1:19" s="8" customFormat="1" ht="20.100000000000001" customHeight="1" x14ac:dyDescent="0.25">
      <c r="A84" s="154" t="s">
        <v>1422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6"/>
      <c r="S84" s="40"/>
    </row>
    <row r="85" spans="1:19" s="8" customFormat="1" ht="39.950000000000003" customHeight="1" x14ac:dyDescent="0.25">
      <c r="A85" s="146" t="s">
        <v>1380</v>
      </c>
      <c r="B85" s="146"/>
      <c r="C85" s="102" t="s">
        <v>916</v>
      </c>
      <c r="D85" s="102" t="s">
        <v>916</v>
      </c>
      <c r="E85" s="102" t="s">
        <v>916</v>
      </c>
      <c r="F85" s="20" t="s">
        <v>916</v>
      </c>
      <c r="G85" s="20" t="s">
        <v>916</v>
      </c>
      <c r="H85" s="83">
        <f>SUM(H86)</f>
        <v>305.7</v>
      </c>
      <c r="I85" s="83">
        <f t="shared" ref="I85:O85" si="9">SUM(I86)</f>
        <v>87.5</v>
      </c>
      <c r="J85" s="83">
        <f t="shared" si="9"/>
        <v>218.2</v>
      </c>
      <c r="K85" s="83">
        <f t="shared" si="9"/>
        <v>2907582</v>
      </c>
      <c r="L85" s="83">
        <f t="shared" si="9"/>
        <v>0</v>
      </c>
      <c r="M85" s="83">
        <f t="shared" si="9"/>
        <v>0</v>
      </c>
      <c r="N85" s="83">
        <f t="shared" si="9"/>
        <v>0</v>
      </c>
      <c r="O85" s="83">
        <f t="shared" si="9"/>
        <v>2907582</v>
      </c>
      <c r="P85" s="83">
        <f>K85/H85</f>
        <v>9511.226692836115</v>
      </c>
      <c r="Q85" s="121" t="s">
        <v>916</v>
      </c>
      <c r="R85" s="122" t="s">
        <v>916</v>
      </c>
      <c r="S85" s="40"/>
    </row>
    <row r="86" spans="1:19" s="8" customFormat="1" ht="20.100000000000001" customHeight="1" x14ac:dyDescent="0.25">
      <c r="A86" s="107" t="s">
        <v>134</v>
      </c>
      <c r="B86" s="118" t="s">
        <v>1381</v>
      </c>
      <c r="C86" s="106">
        <v>1963</v>
      </c>
      <c r="D86" s="107" t="s">
        <v>914</v>
      </c>
      <c r="E86" s="107" t="s">
        <v>913</v>
      </c>
      <c r="F86" s="104">
        <v>2</v>
      </c>
      <c r="G86" s="116">
        <v>1</v>
      </c>
      <c r="H86" s="66">
        <v>305.7</v>
      </c>
      <c r="I86" s="35">
        <v>87.5</v>
      </c>
      <c r="J86" s="66">
        <v>218.2</v>
      </c>
      <c r="K86" s="66">
        <f>SUM(L86:O86)</f>
        <v>2907582</v>
      </c>
      <c r="L86" s="66">
        <v>0</v>
      </c>
      <c r="M86" s="66">
        <v>0</v>
      </c>
      <c r="N86" s="66">
        <v>0</v>
      </c>
      <c r="O86" s="28">
        <v>2907582</v>
      </c>
      <c r="P86" s="66">
        <f>K86/H86</f>
        <v>9511.226692836115</v>
      </c>
      <c r="Q86" s="35">
        <v>9673</v>
      </c>
      <c r="R86" s="40" t="s">
        <v>562</v>
      </c>
      <c r="S86" s="40"/>
    </row>
    <row r="87" spans="1:19" s="12" customFormat="1" ht="18" customHeight="1" x14ac:dyDescent="0.25">
      <c r="A87" s="154" t="s">
        <v>1423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6"/>
      <c r="S87" s="9"/>
    </row>
    <row r="88" spans="1:19" s="12" customFormat="1" ht="39.75" customHeight="1" x14ac:dyDescent="0.25">
      <c r="A88" s="146" t="s">
        <v>1296</v>
      </c>
      <c r="B88" s="146"/>
      <c r="C88" s="102" t="s">
        <v>916</v>
      </c>
      <c r="D88" s="102" t="s">
        <v>916</v>
      </c>
      <c r="E88" s="102" t="s">
        <v>916</v>
      </c>
      <c r="F88" s="20" t="s">
        <v>916</v>
      </c>
      <c r="G88" s="20" t="s">
        <v>916</v>
      </c>
      <c r="H88" s="123">
        <f>SUM(H89)</f>
        <v>635.4</v>
      </c>
      <c r="I88" s="123">
        <f t="shared" ref="I88:J88" si="10">SUM(I89)</f>
        <v>215.6</v>
      </c>
      <c r="J88" s="123">
        <f t="shared" si="10"/>
        <v>419.8</v>
      </c>
      <c r="K88" s="123">
        <f>SUM(K89:K90)</f>
        <v>7542115.7999999998</v>
      </c>
      <c r="L88" s="123">
        <f t="shared" ref="L88:O88" si="11">SUM(L89:L90)</f>
        <v>0</v>
      </c>
      <c r="M88" s="123">
        <f t="shared" si="11"/>
        <v>0</v>
      </c>
      <c r="N88" s="123">
        <f t="shared" si="11"/>
        <v>0</v>
      </c>
      <c r="O88" s="123">
        <f t="shared" si="11"/>
        <v>7542115.7999999998</v>
      </c>
      <c r="P88" s="83">
        <f>K88/H88</f>
        <v>11869.870632672333</v>
      </c>
      <c r="Q88" s="121" t="s">
        <v>916</v>
      </c>
      <c r="R88" s="122" t="s">
        <v>916</v>
      </c>
      <c r="S88" s="9"/>
    </row>
    <row r="89" spans="1:19" s="8" customFormat="1" ht="21" customHeight="1" x14ac:dyDescent="0.25">
      <c r="A89" s="157" t="s">
        <v>135</v>
      </c>
      <c r="B89" s="139" t="s">
        <v>1324</v>
      </c>
      <c r="C89" s="164">
        <v>1966</v>
      </c>
      <c r="D89" s="157" t="s">
        <v>914</v>
      </c>
      <c r="E89" s="157" t="s">
        <v>913</v>
      </c>
      <c r="F89" s="141">
        <v>2</v>
      </c>
      <c r="G89" s="135">
        <v>2</v>
      </c>
      <c r="H89" s="175">
        <v>635.4</v>
      </c>
      <c r="I89" s="171">
        <v>215.6</v>
      </c>
      <c r="J89" s="175">
        <v>419.8</v>
      </c>
      <c r="K89" s="66">
        <f>SUM(L89:O89)</f>
        <v>6000000</v>
      </c>
      <c r="L89" s="66">
        <v>0</v>
      </c>
      <c r="M89" s="66">
        <v>0</v>
      </c>
      <c r="N89" s="66">
        <v>0</v>
      </c>
      <c r="O89" s="28">
        <v>6000000</v>
      </c>
      <c r="P89" s="66">
        <f>K89/H89</f>
        <v>9442.8706326723332</v>
      </c>
      <c r="Q89" s="35">
        <v>9673</v>
      </c>
      <c r="R89" s="40" t="s">
        <v>553</v>
      </c>
      <c r="S89" s="40"/>
    </row>
    <row r="90" spans="1:19" s="8" customFormat="1" ht="21" customHeight="1" x14ac:dyDescent="0.25">
      <c r="A90" s="158"/>
      <c r="B90" s="140"/>
      <c r="C90" s="165"/>
      <c r="D90" s="158"/>
      <c r="E90" s="158"/>
      <c r="F90" s="142"/>
      <c r="G90" s="136"/>
      <c r="H90" s="176"/>
      <c r="I90" s="172"/>
      <c r="J90" s="176"/>
      <c r="K90" s="66">
        <f>SUM(L90:O90)</f>
        <v>1542115.8</v>
      </c>
      <c r="L90" s="66">
        <v>0</v>
      </c>
      <c r="M90" s="66">
        <v>0</v>
      </c>
      <c r="N90" s="66">
        <v>0</v>
      </c>
      <c r="O90" s="28">
        <v>1542115.8</v>
      </c>
      <c r="P90" s="66">
        <f>K90/H89</f>
        <v>2427</v>
      </c>
      <c r="Q90" s="35">
        <v>9673</v>
      </c>
      <c r="R90" s="40" t="s">
        <v>562</v>
      </c>
      <c r="S90" s="40"/>
    </row>
    <row r="91" spans="1:19" ht="19.5" customHeight="1" x14ac:dyDescent="0.25">
      <c r="A91" s="183" t="s">
        <v>1424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3"/>
    </row>
    <row r="92" spans="1:19" ht="35.25" customHeight="1" x14ac:dyDescent="0.25">
      <c r="A92" s="146" t="s">
        <v>638</v>
      </c>
      <c r="B92" s="146"/>
      <c r="C92" s="102" t="s">
        <v>916</v>
      </c>
      <c r="D92" s="102" t="s">
        <v>916</v>
      </c>
      <c r="E92" s="102" t="s">
        <v>916</v>
      </c>
      <c r="F92" s="20" t="s">
        <v>916</v>
      </c>
      <c r="G92" s="20" t="s">
        <v>916</v>
      </c>
      <c r="H92" s="82">
        <f t="shared" ref="H92:N92" si="12">SUM(H93:H119)</f>
        <v>47861.979999999996</v>
      </c>
      <c r="I92" s="82">
        <f t="shared" si="12"/>
        <v>35175.29</v>
      </c>
      <c r="J92" s="82">
        <f t="shared" si="12"/>
        <v>38993.090000000004</v>
      </c>
      <c r="K92" s="82">
        <f t="shared" si="12"/>
        <v>110286419.11</v>
      </c>
      <c r="L92" s="82">
        <f t="shared" si="12"/>
        <v>0</v>
      </c>
      <c r="M92" s="82">
        <f t="shared" si="12"/>
        <v>0</v>
      </c>
      <c r="N92" s="82">
        <f t="shared" si="12"/>
        <v>0</v>
      </c>
      <c r="O92" s="82">
        <f>SUM(O93:O119)</f>
        <v>110286419.11</v>
      </c>
      <c r="P92" s="82">
        <f t="shared" ref="P92:P118" si="13">K92/H92</f>
        <v>2304.2594374490986</v>
      </c>
      <c r="Q92" s="121" t="s">
        <v>916</v>
      </c>
      <c r="R92" s="122" t="s">
        <v>916</v>
      </c>
      <c r="S92" s="3"/>
    </row>
    <row r="93" spans="1:19" ht="21" customHeight="1" x14ac:dyDescent="0.25">
      <c r="A93" s="107" t="s">
        <v>759</v>
      </c>
      <c r="B93" s="118" t="s">
        <v>1118</v>
      </c>
      <c r="C93" s="37">
        <v>1976</v>
      </c>
      <c r="D93" s="107" t="s">
        <v>914</v>
      </c>
      <c r="E93" s="107" t="s">
        <v>913</v>
      </c>
      <c r="F93" s="116">
        <v>3</v>
      </c>
      <c r="G93" s="116">
        <v>2</v>
      </c>
      <c r="H93" s="35">
        <v>1033.73</v>
      </c>
      <c r="I93" s="35">
        <v>915</v>
      </c>
      <c r="J93" s="35">
        <v>765.9</v>
      </c>
      <c r="K93" s="28">
        <f>SUM(L93:O93)</f>
        <v>9459355.1999999993</v>
      </c>
      <c r="L93" s="35">
        <v>0</v>
      </c>
      <c r="M93" s="35">
        <v>0</v>
      </c>
      <c r="N93" s="35">
        <v>0</v>
      </c>
      <c r="O93" s="28">
        <v>9459355.1999999993</v>
      </c>
      <c r="P93" s="35">
        <f t="shared" si="13"/>
        <v>9150.7020208371614</v>
      </c>
      <c r="Q93" s="35">
        <v>9673</v>
      </c>
      <c r="R93" s="40" t="s">
        <v>553</v>
      </c>
      <c r="S93" s="3"/>
    </row>
    <row r="94" spans="1:19" ht="21" customHeight="1" x14ac:dyDescent="0.25">
      <c r="A94" s="107" t="s">
        <v>136</v>
      </c>
      <c r="B94" s="118" t="s">
        <v>1388</v>
      </c>
      <c r="C94" s="37">
        <v>1983</v>
      </c>
      <c r="D94" s="107" t="s">
        <v>914</v>
      </c>
      <c r="E94" s="107" t="s">
        <v>913</v>
      </c>
      <c r="F94" s="116">
        <v>3</v>
      </c>
      <c r="G94" s="116">
        <v>3</v>
      </c>
      <c r="H94" s="35">
        <v>1861.9</v>
      </c>
      <c r="I94" s="35">
        <v>0</v>
      </c>
      <c r="J94" s="35">
        <v>1049.02</v>
      </c>
      <c r="K94" s="28">
        <f>SUM(L94:O94)</f>
        <v>2149200</v>
      </c>
      <c r="L94" s="35">
        <v>0</v>
      </c>
      <c r="M94" s="35">
        <v>0</v>
      </c>
      <c r="N94" s="35">
        <v>0</v>
      </c>
      <c r="O94" s="28">
        <v>2149200</v>
      </c>
      <c r="P94" s="35">
        <f>K94/H94</f>
        <v>1154.3047424673721</v>
      </c>
      <c r="Q94" s="35">
        <v>9673</v>
      </c>
      <c r="R94" s="40" t="s">
        <v>562</v>
      </c>
      <c r="S94" s="3"/>
    </row>
    <row r="95" spans="1:19" ht="21" customHeight="1" x14ac:dyDescent="0.25">
      <c r="A95" s="107" t="s">
        <v>760</v>
      </c>
      <c r="B95" s="118" t="s">
        <v>1348</v>
      </c>
      <c r="C95" s="37">
        <v>1989</v>
      </c>
      <c r="D95" s="107" t="s">
        <v>914</v>
      </c>
      <c r="E95" s="107" t="s">
        <v>913</v>
      </c>
      <c r="F95" s="116">
        <v>3</v>
      </c>
      <c r="G95" s="116">
        <v>3</v>
      </c>
      <c r="H95" s="35">
        <v>1937.01</v>
      </c>
      <c r="I95" s="35">
        <v>137.69999999999999</v>
      </c>
      <c r="J95" s="35">
        <v>1799.31</v>
      </c>
      <c r="K95" s="28">
        <f t="shared" ref="K95:K96" si="14">SUM(L95:O95)</f>
        <v>5343936</v>
      </c>
      <c r="L95" s="35">
        <v>0</v>
      </c>
      <c r="M95" s="35">
        <v>0</v>
      </c>
      <c r="N95" s="35">
        <v>0</v>
      </c>
      <c r="O95" s="28">
        <v>5343936</v>
      </c>
      <c r="P95" s="35">
        <f>K95/H95</f>
        <v>2758.858240277541</v>
      </c>
      <c r="Q95" s="35">
        <v>9673</v>
      </c>
      <c r="R95" s="40" t="s">
        <v>562</v>
      </c>
      <c r="S95" s="3"/>
    </row>
    <row r="96" spans="1:19" ht="21" customHeight="1" x14ac:dyDescent="0.25">
      <c r="A96" s="107" t="s">
        <v>761</v>
      </c>
      <c r="B96" s="118" t="s">
        <v>1349</v>
      </c>
      <c r="C96" s="37">
        <v>1991</v>
      </c>
      <c r="D96" s="107" t="s">
        <v>914</v>
      </c>
      <c r="E96" s="107" t="s">
        <v>913</v>
      </c>
      <c r="F96" s="116">
        <v>3</v>
      </c>
      <c r="G96" s="116">
        <v>3</v>
      </c>
      <c r="H96" s="35">
        <v>1989.57</v>
      </c>
      <c r="I96" s="35">
        <v>131.80000000000001</v>
      </c>
      <c r="J96" s="35">
        <v>1857.77</v>
      </c>
      <c r="K96" s="28">
        <f t="shared" si="14"/>
        <v>5363280</v>
      </c>
      <c r="L96" s="35">
        <v>0</v>
      </c>
      <c r="M96" s="35">
        <v>0</v>
      </c>
      <c r="N96" s="35">
        <v>0</v>
      </c>
      <c r="O96" s="28">
        <v>5363280</v>
      </c>
      <c r="P96" s="35">
        <f>K96/H96</f>
        <v>2695.6980654111189</v>
      </c>
      <c r="Q96" s="35">
        <v>9673</v>
      </c>
      <c r="R96" s="40" t="s">
        <v>562</v>
      </c>
      <c r="S96" s="3"/>
    </row>
    <row r="97" spans="1:208" ht="21" customHeight="1" x14ac:dyDescent="0.25">
      <c r="A97" s="107" t="s">
        <v>762</v>
      </c>
      <c r="B97" s="11" t="s">
        <v>1119</v>
      </c>
      <c r="C97" s="107">
        <v>1970</v>
      </c>
      <c r="D97" s="107" t="s">
        <v>914</v>
      </c>
      <c r="E97" s="107" t="s">
        <v>918</v>
      </c>
      <c r="F97" s="116">
        <v>5</v>
      </c>
      <c r="G97" s="116">
        <v>4</v>
      </c>
      <c r="H97" s="35">
        <v>3766.63</v>
      </c>
      <c r="I97" s="35">
        <v>3474.83</v>
      </c>
      <c r="J97" s="35">
        <v>3198.76</v>
      </c>
      <c r="K97" s="28">
        <f t="shared" ref="K97:K119" si="15">SUM(L97:O97)</f>
        <v>4211000</v>
      </c>
      <c r="L97" s="35">
        <v>0</v>
      </c>
      <c r="M97" s="35">
        <v>0</v>
      </c>
      <c r="N97" s="35">
        <v>0</v>
      </c>
      <c r="O97" s="28">
        <v>4211000</v>
      </c>
      <c r="P97" s="66">
        <f t="shared" si="13"/>
        <v>1117.9754847171077</v>
      </c>
      <c r="Q97" s="35">
        <v>9673</v>
      </c>
      <c r="R97" s="40" t="s">
        <v>553</v>
      </c>
      <c r="S97" s="3"/>
    </row>
    <row r="98" spans="1:208" ht="21" customHeight="1" x14ac:dyDescent="0.25">
      <c r="A98" s="107" t="s">
        <v>763</v>
      </c>
      <c r="B98" s="11" t="s">
        <v>1120</v>
      </c>
      <c r="C98" s="107">
        <v>1972</v>
      </c>
      <c r="D98" s="107" t="s">
        <v>914</v>
      </c>
      <c r="E98" s="107" t="s">
        <v>913</v>
      </c>
      <c r="F98" s="116">
        <v>5</v>
      </c>
      <c r="G98" s="116">
        <v>3</v>
      </c>
      <c r="H98" s="35">
        <v>2689.19</v>
      </c>
      <c r="I98" s="35">
        <v>2299.59</v>
      </c>
      <c r="J98" s="35">
        <v>2229.94</v>
      </c>
      <c r="K98" s="28">
        <f t="shared" si="15"/>
        <v>3144890</v>
      </c>
      <c r="L98" s="35">
        <v>0</v>
      </c>
      <c r="M98" s="35">
        <v>0</v>
      </c>
      <c r="N98" s="35">
        <v>0</v>
      </c>
      <c r="O98" s="28">
        <v>3144890</v>
      </c>
      <c r="P98" s="66">
        <f t="shared" si="13"/>
        <v>1169.4562303147045</v>
      </c>
      <c r="Q98" s="35">
        <v>9673</v>
      </c>
      <c r="R98" s="40" t="s">
        <v>553</v>
      </c>
      <c r="S98" s="3"/>
    </row>
    <row r="99" spans="1:208" ht="21" customHeight="1" x14ac:dyDescent="0.25">
      <c r="A99" s="107" t="s">
        <v>764</v>
      </c>
      <c r="B99" s="11" t="s">
        <v>1121</v>
      </c>
      <c r="C99" s="107">
        <v>1961</v>
      </c>
      <c r="D99" s="107" t="s">
        <v>914</v>
      </c>
      <c r="E99" s="106" t="s">
        <v>913</v>
      </c>
      <c r="F99" s="116">
        <v>2</v>
      </c>
      <c r="G99" s="116">
        <v>2</v>
      </c>
      <c r="H99" s="35">
        <v>680.97</v>
      </c>
      <c r="I99" s="35">
        <v>550.77</v>
      </c>
      <c r="J99" s="35">
        <v>513.32000000000005</v>
      </c>
      <c r="K99" s="28">
        <f t="shared" si="15"/>
        <v>2981147.43</v>
      </c>
      <c r="L99" s="35">
        <v>0</v>
      </c>
      <c r="M99" s="35">
        <v>0</v>
      </c>
      <c r="N99" s="35">
        <v>0</v>
      </c>
      <c r="O99" s="28">
        <v>2981147.43</v>
      </c>
      <c r="P99" s="66">
        <f t="shared" si="13"/>
        <v>4377.7955416538171</v>
      </c>
      <c r="Q99" s="35">
        <v>9673</v>
      </c>
      <c r="R99" s="40" t="s">
        <v>553</v>
      </c>
      <c r="S99" s="3"/>
    </row>
    <row r="100" spans="1:208" ht="21" customHeight="1" x14ac:dyDescent="0.25">
      <c r="A100" s="107" t="s">
        <v>137</v>
      </c>
      <c r="B100" s="11" t="s">
        <v>1122</v>
      </c>
      <c r="C100" s="107">
        <v>1961</v>
      </c>
      <c r="D100" s="107" t="s">
        <v>914</v>
      </c>
      <c r="E100" s="106" t="s">
        <v>913</v>
      </c>
      <c r="F100" s="116">
        <v>2</v>
      </c>
      <c r="G100" s="116">
        <v>2</v>
      </c>
      <c r="H100" s="35">
        <v>588.9</v>
      </c>
      <c r="I100" s="35">
        <v>550.79999999999995</v>
      </c>
      <c r="J100" s="35">
        <v>446.38</v>
      </c>
      <c r="K100" s="28">
        <f t="shared" si="15"/>
        <v>2354880</v>
      </c>
      <c r="L100" s="35">
        <v>0</v>
      </c>
      <c r="M100" s="35">
        <v>0</v>
      </c>
      <c r="N100" s="35">
        <v>0</v>
      </c>
      <c r="O100" s="28">
        <v>2354880</v>
      </c>
      <c r="P100" s="66">
        <f t="shared" si="13"/>
        <v>3998.7773815588384</v>
      </c>
      <c r="Q100" s="35">
        <v>9673</v>
      </c>
      <c r="R100" s="40" t="s">
        <v>553</v>
      </c>
      <c r="S100" s="3"/>
    </row>
    <row r="101" spans="1:208" ht="21" customHeight="1" x14ac:dyDescent="0.25">
      <c r="A101" s="107" t="s">
        <v>138</v>
      </c>
      <c r="B101" s="11" t="s">
        <v>1123</v>
      </c>
      <c r="C101" s="107">
        <v>1963</v>
      </c>
      <c r="D101" s="107" t="s">
        <v>914</v>
      </c>
      <c r="E101" s="106" t="s">
        <v>913</v>
      </c>
      <c r="F101" s="116">
        <v>2</v>
      </c>
      <c r="G101" s="116">
        <v>2</v>
      </c>
      <c r="H101" s="35">
        <v>599.25</v>
      </c>
      <c r="I101" s="35">
        <v>557.45000000000005</v>
      </c>
      <c r="J101" s="35">
        <v>485.66</v>
      </c>
      <c r="K101" s="28">
        <f t="shared" si="15"/>
        <v>2381760</v>
      </c>
      <c r="L101" s="35">
        <v>0</v>
      </c>
      <c r="M101" s="35">
        <v>0</v>
      </c>
      <c r="N101" s="35">
        <v>0</v>
      </c>
      <c r="O101" s="28">
        <v>2381760</v>
      </c>
      <c r="P101" s="66">
        <f t="shared" si="13"/>
        <v>3974.5682102628284</v>
      </c>
      <c r="Q101" s="35">
        <v>9673</v>
      </c>
      <c r="R101" s="40" t="s">
        <v>553</v>
      </c>
      <c r="S101" s="3"/>
    </row>
    <row r="102" spans="1:208" ht="21" customHeight="1" x14ac:dyDescent="0.25">
      <c r="A102" s="107" t="s">
        <v>765</v>
      </c>
      <c r="B102" s="11" t="s">
        <v>1124</v>
      </c>
      <c r="C102" s="107">
        <v>1974</v>
      </c>
      <c r="D102" s="107" t="s">
        <v>914</v>
      </c>
      <c r="E102" s="106" t="s">
        <v>913</v>
      </c>
      <c r="F102" s="116">
        <v>2</v>
      </c>
      <c r="G102" s="116">
        <v>2</v>
      </c>
      <c r="H102" s="35">
        <v>779.46</v>
      </c>
      <c r="I102" s="35">
        <v>720</v>
      </c>
      <c r="J102" s="35">
        <v>658.2</v>
      </c>
      <c r="K102" s="28">
        <f t="shared" si="15"/>
        <v>3070175.29</v>
      </c>
      <c r="L102" s="35">
        <v>0</v>
      </c>
      <c r="M102" s="35">
        <v>0</v>
      </c>
      <c r="N102" s="35">
        <v>0</v>
      </c>
      <c r="O102" s="28">
        <v>3070175.29</v>
      </c>
      <c r="P102" s="66">
        <f t="shared" si="13"/>
        <v>3938.8490621712467</v>
      </c>
      <c r="Q102" s="35">
        <v>9673</v>
      </c>
      <c r="R102" s="40" t="s">
        <v>553</v>
      </c>
      <c r="S102" s="3"/>
    </row>
    <row r="103" spans="1:208" ht="21" customHeight="1" x14ac:dyDescent="0.25">
      <c r="A103" s="107" t="s">
        <v>766</v>
      </c>
      <c r="B103" s="11" t="s">
        <v>1125</v>
      </c>
      <c r="C103" s="106">
        <v>1973</v>
      </c>
      <c r="D103" s="107" t="s">
        <v>914</v>
      </c>
      <c r="E103" s="107" t="s">
        <v>913</v>
      </c>
      <c r="F103" s="116">
        <v>2</v>
      </c>
      <c r="G103" s="116">
        <v>2</v>
      </c>
      <c r="H103" s="35">
        <v>791.77</v>
      </c>
      <c r="I103" s="35">
        <v>713.46</v>
      </c>
      <c r="J103" s="35">
        <v>548.1</v>
      </c>
      <c r="K103" s="28">
        <f t="shared" si="15"/>
        <v>3080265.31</v>
      </c>
      <c r="L103" s="35">
        <v>0</v>
      </c>
      <c r="M103" s="35">
        <v>0</v>
      </c>
      <c r="N103" s="35">
        <v>0</v>
      </c>
      <c r="O103" s="28">
        <v>3080265.31</v>
      </c>
      <c r="P103" s="66">
        <f t="shared" si="13"/>
        <v>3890.3536506813848</v>
      </c>
      <c r="Q103" s="35">
        <v>9673</v>
      </c>
      <c r="R103" s="40" t="s">
        <v>553</v>
      </c>
      <c r="S103" s="3"/>
    </row>
    <row r="104" spans="1:208" ht="21" customHeight="1" x14ac:dyDescent="0.25">
      <c r="A104" s="107" t="s">
        <v>767</v>
      </c>
      <c r="B104" s="11" t="s">
        <v>1126</v>
      </c>
      <c r="C104" s="106">
        <v>1970</v>
      </c>
      <c r="D104" s="107" t="s">
        <v>914</v>
      </c>
      <c r="E104" s="107" t="s">
        <v>913</v>
      </c>
      <c r="F104" s="116">
        <v>2</v>
      </c>
      <c r="G104" s="116">
        <v>1</v>
      </c>
      <c r="H104" s="35">
        <v>392.68</v>
      </c>
      <c r="I104" s="35">
        <v>369.1</v>
      </c>
      <c r="J104" s="35">
        <v>369.1</v>
      </c>
      <c r="K104" s="28">
        <f t="shared" si="15"/>
        <v>2219610</v>
      </c>
      <c r="L104" s="35">
        <v>0</v>
      </c>
      <c r="M104" s="35">
        <v>0</v>
      </c>
      <c r="N104" s="35">
        <v>0</v>
      </c>
      <c r="O104" s="28">
        <v>2219610</v>
      </c>
      <c r="P104" s="66">
        <f t="shared" si="13"/>
        <v>5652.4651115412044</v>
      </c>
      <c r="Q104" s="35">
        <v>9673</v>
      </c>
      <c r="R104" s="40" t="s">
        <v>553</v>
      </c>
      <c r="S104" s="3"/>
    </row>
    <row r="105" spans="1:208" ht="21" customHeight="1" x14ac:dyDescent="0.25">
      <c r="A105" s="107" t="s">
        <v>768</v>
      </c>
      <c r="B105" s="11" t="s">
        <v>1127</v>
      </c>
      <c r="C105" s="106">
        <v>1979</v>
      </c>
      <c r="D105" s="107" t="s">
        <v>914</v>
      </c>
      <c r="E105" s="107" t="s">
        <v>913</v>
      </c>
      <c r="F105" s="116">
        <v>3</v>
      </c>
      <c r="G105" s="116">
        <v>2</v>
      </c>
      <c r="H105" s="35">
        <v>1181.4000000000001</v>
      </c>
      <c r="I105" s="35">
        <v>1085.22</v>
      </c>
      <c r="J105" s="35">
        <v>1085.22</v>
      </c>
      <c r="K105" s="28">
        <f t="shared" si="15"/>
        <v>2594000</v>
      </c>
      <c r="L105" s="35">
        <v>0</v>
      </c>
      <c r="M105" s="35">
        <v>0</v>
      </c>
      <c r="N105" s="35">
        <v>0</v>
      </c>
      <c r="O105" s="28">
        <v>2594000</v>
      </c>
      <c r="P105" s="66">
        <f t="shared" si="13"/>
        <v>2195.7000169290673</v>
      </c>
      <c r="Q105" s="35">
        <v>9673</v>
      </c>
      <c r="R105" s="40" t="s">
        <v>553</v>
      </c>
      <c r="S105" s="3"/>
    </row>
    <row r="106" spans="1:208" ht="21" customHeight="1" x14ac:dyDescent="0.25">
      <c r="A106" s="107" t="s">
        <v>769</v>
      </c>
      <c r="B106" s="11" t="s">
        <v>1128</v>
      </c>
      <c r="C106" s="106">
        <v>1988</v>
      </c>
      <c r="D106" s="107" t="s">
        <v>914</v>
      </c>
      <c r="E106" s="107" t="s">
        <v>913</v>
      </c>
      <c r="F106" s="116">
        <v>3</v>
      </c>
      <c r="G106" s="116">
        <v>3</v>
      </c>
      <c r="H106" s="35">
        <v>1975.9</v>
      </c>
      <c r="I106" s="35">
        <v>1742.7</v>
      </c>
      <c r="J106" s="35">
        <v>1743</v>
      </c>
      <c r="K106" s="28">
        <f t="shared" si="15"/>
        <v>5648000</v>
      </c>
      <c r="L106" s="35">
        <v>0</v>
      </c>
      <c r="M106" s="35">
        <v>0</v>
      </c>
      <c r="N106" s="35">
        <v>0</v>
      </c>
      <c r="O106" s="28">
        <v>5648000</v>
      </c>
      <c r="P106" s="66">
        <f t="shared" si="13"/>
        <v>2858.4442532516828</v>
      </c>
      <c r="Q106" s="35">
        <v>9673</v>
      </c>
      <c r="R106" s="40" t="s">
        <v>553</v>
      </c>
      <c r="S106" s="3"/>
    </row>
    <row r="107" spans="1:208" ht="21" customHeight="1" x14ac:dyDescent="0.25">
      <c r="A107" s="107" t="s">
        <v>770</v>
      </c>
      <c r="B107" s="11" t="s">
        <v>1129</v>
      </c>
      <c r="C107" s="106">
        <v>1991</v>
      </c>
      <c r="D107" s="107" t="s">
        <v>914</v>
      </c>
      <c r="E107" s="107" t="s">
        <v>474</v>
      </c>
      <c r="F107" s="116">
        <v>3</v>
      </c>
      <c r="G107" s="116">
        <v>2</v>
      </c>
      <c r="H107" s="35">
        <v>815.7</v>
      </c>
      <c r="I107" s="35">
        <v>736.9</v>
      </c>
      <c r="J107" s="35">
        <v>1045.42</v>
      </c>
      <c r="K107" s="28">
        <f t="shared" si="15"/>
        <v>4212560</v>
      </c>
      <c r="L107" s="35">
        <v>0</v>
      </c>
      <c r="M107" s="35">
        <v>0</v>
      </c>
      <c r="N107" s="35">
        <v>0</v>
      </c>
      <c r="O107" s="28">
        <v>4212560</v>
      </c>
      <c r="P107" s="66">
        <f t="shared" si="13"/>
        <v>5164.3496383474312</v>
      </c>
      <c r="Q107" s="35">
        <v>9673</v>
      </c>
      <c r="R107" s="40" t="s">
        <v>553</v>
      </c>
      <c r="S107" s="3"/>
    </row>
    <row r="108" spans="1:208" ht="21" customHeight="1" x14ac:dyDescent="0.25">
      <c r="A108" s="107" t="s">
        <v>1405</v>
      </c>
      <c r="B108" s="11" t="s">
        <v>1130</v>
      </c>
      <c r="C108" s="106">
        <v>1978</v>
      </c>
      <c r="D108" s="107" t="s">
        <v>914</v>
      </c>
      <c r="E108" s="107" t="s">
        <v>913</v>
      </c>
      <c r="F108" s="116">
        <v>3</v>
      </c>
      <c r="G108" s="116">
        <v>2</v>
      </c>
      <c r="H108" s="35">
        <v>1196.3900000000001</v>
      </c>
      <c r="I108" s="35">
        <v>1105.7</v>
      </c>
      <c r="J108" s="35">
        <v>1105.69</v>
      </c>
      <c r="K108" s="28">
        <f t="shared" si="15"/>
        <v>5582000</v>
      </c>
      <c r="L108" s="35">
        <v>0</v>
      </c>
      <c r="M108" s="35">
        <v>0</v>
      </c>
      <c r="N108" s="35">
        <v>0</v>
      </c>
      <c r="O108" s="28">
        <v>5582000</v>
      </c>
      <c r="P108" s="66">
        <f t="shared" si="13"/>
        <v>4665.7026554885942</v>
      </c>
      <c r="Q108" s="35">
        <v>9673</v>
      </c>
      <c r="R108" s="40" t="s">
        <v>553</v>
      </c>
      <c r="S108" s="3"/>
    </row>
    <row r="109" spans="1:208" ht="21" customHeight="1" x14ac:dyDescent="0.25">
      <c r="A109" s="107" t="s">
        <v>771</v>
      </c>
      <c r="B109" s="11" t="s">
        <v>1131</v>
      </c>
      <c r="C109" s="106">
        <v>1976</v>
      </c>
      <c r="D109" s="107" t="s">
        <v>914</v>
      </c>
      <c r="E109" s="107" t="s">
        <v>913</v>
      </c>
      <c r="F109" s="116">
        <v>3</v>
      </c>
      <c r="G109" s="116">
        <v>2</v>
      </c>
      <c r="H109" s="35">
        <v>1202.68</v>
      </c>
      <c r="I109" s="35">
        <v>1111.8</v>
      </c>
      <c r="J109" s="35">
        <v>1111.81</v>
      </c>
      <c r="K109" s="28">
        <f t="shared" si="15"/>
        <v>5688992</v>
      </c>
      <c r="L109" s="35">
        <v>0</v>
      </c>
      <c r="M109" s="35">
        <v>0</v>
      </c>
      <c r="N109" s="35">
        <v>0</v>
      </c>
      <c r="O109" s="28">
        <v>5688992</v>
      </c>
      <c r="P109" s="66">
        <f t="shared" si="13"/>
        <v>4730.262413942196</v>
      </c>
      <c r="Q109" s="35">
        <v>9673</v>
      </c>
      <c r="R109" s="40" t="s">
        <v>553</v>
      </c>
      <c r="S109" s="3"/>
    </row>
    <row r="110" spans="1:208" s="42" customFormat="1" ht="21" customHeight="1" x14ac:dyDescent="0.25">
      <c r="A110" s="107" t="s">
        <v>772</v>
      </c>
      <c r="B110" s="11" t="s">
        <v>1132</v>
      </c>
      <c r="C110" s="106">
        <v>1987</v>
      </c>
      <c r="D110" s="107" t="s">
        <v>914</v>
      </c>
      <c r="E110" s="107" t="s">
        <v>913</v>
      </c>
      <c r="F110" s="116">
        <v>3</v>
      </c>
      <c r="G110" s="116">
        <v>2</v>
      </c>
      <c r="H110" s="35">
        <v>1140.26</v>
      </c>
      <c r="I110" s="35">
        <v>0</v>
      </c>
      <c r="J110" s="35">
        <v>740.41</v>
      </c>
      <c r="K110" s="28">
        <f t="shared" si="15"/>
        <v>4125920</v>
      </c>
      <c r="L110" s="35">
        <v>0</v>
      </c>
      <c r="M110" s="35">
        <v>0</v>
      </c>
      <c r="N110" s="35">
        <v>0</v>
      </c>
      <c r="O110" s="28">
        <v>4125920</v>
      </c>
      <c r="P110" s="66">
        <f t="shared" si="13"/>
        <v>3618.4028204093802</v>
      </c>
      <c r="Q110" s="35">
        <v>9673</v>
      </c>
      <c r="R110" s="40" t="s">
        <v>553</v>
      </c>
      <c r="S110" s="1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200"/>
      <c r="FG110" s="200"/>
      <c r="FH110" s="200"/>
      <c r="FI110" s="200"/>
      <c r="FJ110" s="200"/>
      <c r="FK110" s="200"/>
      <c r="FL110" s="200"/>
      <c r="FM110" s="200"/>
      <c r="FN110" s="200"/>
      <c r="FO110" s="200"/>
      <c r="FP110" s="200"/>
      <c r="FQ110" s="200"/>
      <c r="FR110" s="200"/>
      <c r="FS110" s="200"/>
      <c r="FT110" s="200"/>
      <c r="FU110" s="200"/>
      <c r="FV110" s="200"/>
      <c r="FW110" s="200"/>
      <c r="FX110" s="200"/>
      <c r="FY110" s="200"/>
      <c r="FZ110" s="200"/>
      <c r="GA110" s="200"/>
      <c r="GB110" s="200"/>
      <c r="GC110" s="200"/>
      <c r="GD110" s="200"/>
      <c r="GE110" s="200"/>
      <c r="GF110" s="200"/>
      <c r="GG110" s="200"/>
      <c r="GH110" s="200"/>
      <c r="GI110" s="200"/>
      <c r="GJ110" s="200"/>
      <c r="GK110" s="200"/>
      <c r="GL110" s="200"/>
      <c r="GM110" s="200"/>
      <c r="GN110" s="200"/>
      <c r="GO110" s="200"/>
      <c r="GP110" s="200"/>
      <c r="GQ110" s="200"/>
      <c r="GR110" s="200"/>
      <c r="GS110" s="200"/>
      <c r="GT110" s="200"/>
      <c r="GU110" s="200"/>
      <c r="GV110" s="200"/>
      <c r="GW110" s="200"/>
      <c r="GX110" s="200"/>
      <c r="GY110" s="200"/>
      <c r="GZ110" s="200"/>
    </row>
    <row r="111" spans="1:208" s="42" customFormat="1" ht="21" customHeight="1" x14ac:dyDescent="0.25">
      <c r="A111" s="107" t="s">
        <v>773</v>
      </c>
      <c r="B111" s="11" t="s">
        <v>1203</v>
      </c>
      <c r="C111" s="106">
        <v>1984</v>
      </c>
      <c r="D111" s="107" t="s">
        <v>914</v>
      </c>
      <c r="E111" s="107" t="s">
        <v>918</v>
      </c>
      <c r="F111" s="116">
        <v>3</v>
      </c>
      <c r="G111" s="116">
        <v>2</v>
      </c>
      <c r="H111" s="35">
        <v>1140.26</v>
      </c>
      <c r="I111" s="35">
        <v>0</v>
      </c>
      <c r="J111" s="35">
        <v>740.41</v>
      </c>
      <c r="K111" s="28">
        <f t="shared" si="15"/>
        <v>7748930.4000000004</v>
      </c>
      <c r="L111" s="35">
        <v>0</v>
      </c>
      <c r="M111" s="35">
        <v>0</v>
      </c>
      <c r="N111" s="35">
        <v>0</v>
      </c>
      <c r="O111" s="28">
        <v>7748930.4000000004</v>
      </c>
      <c r="P111" s="66">
        <f t="shared" si="13"/>
        <v>6795.7574588251809</v>
      </c>
      <c r="Q111" s="35">
        <v>9673</v>
      </c>
      <c r="R111" s="40" t="s">
        <v>553</v>
      </c>
      <c r="S111" s="100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</row>
    <row r="112" spans="1:208" ht="21" customHeight="1" x14ac:dyDescent="0.25">
      <c r="A112" s="107" t="s">
        <v>139</v>
      </c>
      <c r="B112" s="11" t="s">
        <v>1133</v>
      </c>
      <c r="C112" s="106">
        <v>1970</v>
      </c>
      <c r="D112" s="107" t="s">
        <v>914</v>
      </c>
      <c r="E112" s="107" t="s">
        <v>913</v>
      </c>
      <c r="F112" s="116">
        <v>5</v>
      </c>
      <c r="G112" s="116">
        <v>3</v>
      </c>
      <c r="H112" s="35">
        <v>3363.48</v>
      </c>
      <c r="I112" s="35">
        <v>2622.76</v>
      </c>
      <c r="J112" s="35">
        <v>1868.4</v>
      </c>
      <c r="K112" s="28">
        <f t="shared" si="15"/>
        <v>6746102.5800000001</v>
      </c>
      <c r="L112" s="35">
        <v>0</v>
      </c>
      <c r="M112" s="35">
        <v>0</v>
      </c>
      <c r="N112" s="35">
        <v>0</v>
      </c>
      <c r="O112" s="28">
        <v>6746102.5800000001</v>
      </c>
      <c r="P112" s="66">
        <f t="shared" si="13"/>
        <v>2005.6913018659245</v>
      </c>
      <c r="Q112" s="35">
        <v>9673</v>
      </c>
      <c r="R112" s="40" t="s">
        <v>553</v>
      </c>
      <c r="S112" s="3"/>
    </row>
    <row r="113" spans="1:208" s="2" customFormat="1" ht="21" customHeight="1" x14ac:dyDescent="0.25">
      <c r="A113" s="107" t="s">
        <v>774</v>
      </c>
      <c r="B113" s="11" t="s">
        <v>1134</v>
      </c>
      <c r="C113" s="106">
        <v>1969</v>
      </c>
      <c r="D113" s="107" t="s">
        <v>914</v>
      </c>
      <c r="E113" s="107" t="s">
        <v>913</v>
      </c>
      <c r="F113" s="116">
        <v>2</v>
      </c>
      <c r="G113" s="116">
        <v>1</v>
      </c>
      <c r="H113" s="35">
        <v>428.23</v>
      </c>
      <c r="I113" s="35">
        <v>366.88</v>
      </c>
      <c r="J113" s="35">
        <v>366.88</v>
      </c>
      <c r="K113" s="28">
        <f t="shared" si="15"/>
        <v>2592000</v>
      </c>
      <c r="L113" s="35">
        <v>0</v>
      </c>
      <c r="M113" s="35">
        <v>0</v>
      </c>
      <c r="N113" s="35">
        <v>0</v>
      </c>
      <c r="O113" s="28">
        <v>2592000</v>
      </c>
      <c r="P113" s="66">
        <f t="shared" si="13"/>
        <v>6052.8220815916675</v>
      </c>
      <c r="Q113" s="35">
        <v>9673</v>
      </c>
      <c r="R113" s="40" t="s">
        <v>553</v>
      </c>
      <c r="S113" s="15"/>
    </row>
    <row r="114" spans="1:208" s="93" customFormat="1" ht="21" customHeight="1" x14ac:dyDescent="0.25">
      <c r="A114" s="107" t="s">
        <v>775</v>
      </c>
      <c r="B114" s="11" t="s">
        <v>1135</v>
      </c>
      <c r="C114" s="106">
        <v>1953</v>
      </c>
      <c r="D114" s="107" t="s">
        <v>914</v>
      </c>
      <c r="E114" s="107" t="s">
        <v>117</v>
      </c>
      <c r="F114" s="116">
        <v>2</v>
      </c>
      <c r="G114" s="116">
        <v>2</v>
      </c>
      <c r="H114" s="35">
        <v>536.20000000000005</v>
      </c>
      <c r="I114" s="35">
        <v>485.98</v>
      </c>
      <c r="J114" s="35">
        <v>434.26</v>
      </c>
      <c r="K114" s="28">
        <f t="shared" si="15"/>
        <v>4562214.9000000004</v>
      </c>
      <c r="L114" s="35">
        <v>0</v>
      </c>
      <c r="M114" s="35">
        <v>0</v>
      </c>
      <c r="N114" s="35">
        <v>0</v>
      </c>
      <c r="O114" s="28">
        <v>4562214.9000000004</v>
      </c>
      <c r="P114" s="66">
        <f t="shared" si="13"/>
        <v>8508.4201790376719</v>
      </c>
      <c r="Q114" s="35">
        <v>9673</v>
      </c>
      <c r="R114" s="40" t="s">
        <v>553</v>
      </c>
      <c r="S114" s="100"/>
    </row>
    <row r="115" spans="1:208" ht="21" customHeight="1" x14ac:dyDescent="0.25">
      <c r="A115" s="107" t="s">
        <v>776</v>
      </c>
      <c r="B115" s="11" t="s">
        <v>1136</v>
      </c>
      <c r="C115" s="106">
        <v>1980</v>
      </c>
      <c r="D115" s="107" t="s">
        <v>914</v>
      </c>
      <c r="E115" s="107" t="s">
        <v>913</v>
      </c>
      <c r="F115" s="116">
        <v>5</v>
      </c>
      <c r="G115" s="116">
        <v>6</v>
      </c>
      <c r="H115" s="35">
        <v>4193.58</v>
      </c>
      <c r="I115" s="35">
        <v>3776.09</v>
      </c>
      <c r="J115" s="35">
        <v>3581.7</v>
      </c>
      <c r="K115" s="28">
        <f t="shared" si="15"/>
        <v>4047200</v>
      </c>
      <c r="L115" s="35">
        <v>0</v>
      </c>
      <c r="M115" s="35">
        <v>0</v>
      </c>
      <c r="N115" s="35">
        <v>0</v>
      </c>
      <c r="O115" s="28">
        <v>4047200</v>
      </c>
      <c r="P115" s="66">
        <f t="shared" si="13"/>
        <v>965.0942631355548</v>
      </c>
      <c r="Q115" s="35">
        <v>9673</v>
      </c>
      <c r="R115" s="40" t="s">
        <v>553</v>
      </c>
      <c r="S115" s="3"/>
    </row>
    <row r="116" spans="1:208" ht="21" customHeight="1" x14ac:dyDescent="0.25">
      <c r="A116" s="107" t="s">
        <v>777</v>
      </c>
      <c r="B116" s="11" t="s">
        <v>946</v>
      </c>
      <c r="C116" s="106">
        <v>1987</v>
      </c>
      <c r="D116" s="107" t="s">
        <v>914</v>
      </c>
      <c r="E116" s="107" t="s">
        <v>913</v>
      </c>
      <c r="F116" s="116">
        <v>5</v>
      </c>
      <c r="G116" s="116">
        <v>6</v>
      </c>
      <c r="H116" s="35">
        <v>4233.51</v>
      </c>
      <c r="I116" s="35">
        <v>3631.81</v>
      </c>
      <c r="J116" s="35">
        <v>3523.47</v>
      </c>
      <c r="K116" s="28">
        <f t="shared" si="15"/>
        <v>4229000</v>
      </c>
      <c r="L116" s="35">
        <v>0</v>
      </c>
      <c r="M116" s="35">
        <v>0</v>
      </c>
      <c r="N116" s="35">
        <v>0</v>
      </c>
      <c r="O116" s="28">
        <v>4229000</v>
      </c>
      <c r="P116" s="66">
        <f t="shared" si="13"/>
        <v>998.93469012710489</v>
      </c>
      <c r="Q116" s="35">
        <v>9673</v>
      </c>
      <c r="R116" s="40" t="s">
        <v>553</v>
      </c>
      <c r="S116" s="3"/>
    </row>
    <row r="117" spans="1:208" s="43" customFormat="1" ht="21" customHeight="1" x14ac:dyDescent="0.25">
      <c r="A117" s="95" t="s">
        <v>778</v>
      </c>
      <c r="B117" s="65" t="s">
        <v>947</v>
      </c>
      <c r="C117" s="99">
        <v>1980</v>
      </c>
      <c r="D117" s="95" t="s">
        <v>914</v>
      </c>
      <c r="E117" s="95" t="s">
        <v>918</v>
      </c>
      <c r="F117" s="97">
        <v>9</v>
      </c>
      <c r="G117" s="97">
        <v>1</v>
      </c>
      <c r="H117" s="101">
        <v>3200.13</v>
      </c>
      <c r="I117" s="101">
        <v>2692.02</v>
      </c>
      <c r="J117" s="101">
        <v>2614.06</v>
      </c>
      <c r="K117" s="28">
        <f t="shared" si="15"/>
        <v>2250000</v>
      </c>
      <c r="L117" s="35">
        <v>0</v>
      </c>
      <c r="M117" s="35">
        <v>0</v>
      </c>
      <c r="N117" s="35">
        <v>0</v>
      </c>
      <c r="O117" s="28">
        <v>2250000</v>
      </c>
      <c r="P117" s="66">
        <f t="shared" si="13"/>
        <v>703.0964367072587</v>
      </c>
      <c r="Q117" s="35">
        <v>9673</v>
      </c>
      <c r="R117" s="40" t="s">
        <v>553</v>
      </c>
      <c r="S117" s="100"/>
      <c r="T117" s="221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200"/>
      <c r="GL117" s="200"/>
      <c r="GM117" s="200"/>
      <c r="GN117" s="200"/>
      <c r="GO117" s="200"/>
      <c r="GP117" s="200"/>
      <c r="GQ117" s="200"/>
      <c r="GR117" s="200"/>
      <c r="GS117" s="200"/>
      <c r="GT117" s="200"/>
      <c r="GU117" s="200"/>
      <c r="GV117" s="200"/>
      <c r="GW117" s="200"/>
      <c r="GX117" s="200"/>
      <c r="GY117" s="200"/>
      <c r="GZ117" s="200"/>
    </row>
    <row r="118" spans="1:208" ht="21" customHeight="1" x14ac:dyDescent="0.25">
      <c r="A118" s="95" t="s">
        <v>779</v>
      </c>
      <c r="B118" s="65" t="s">
        <v>948</v>
      </c>
      <c r="C118" s="99">
        <v>1980</v>
      </c>
      <c r="D118" s="95" t="s">
        <v>914</v>
      </c>
      <c r="E118" s="95" t="s">
        <v>918</v>
      </c>
      <c r="F118" s="97">
        <v>9</v>
      </c>
      <c r="G118" s="97">
        <v>1</v>
      </c>
      <c r="H118" s="101">
        <v>3083.45</v>
      </c>
      <c r="I118" s="101">
        <v>2705.1</v>
      </c>
      <c r="J118" s="101">
        <v>2610.79</v>
      </c>
      <c r="K118" s="28">
        <f t="shared" si="15"/>
        <v>2250000</v>
      </c>
      <c r="L118" s="35">
        <v>0</v>
      </c>
      <c r="M118" s="35">
        <v>0</v>
      </c>
      <c r="N118" s="35">
        <v>0</v>
      </c>
      <c r="O118" s="28">
        <v>2250000</v>
      </c>
      <c r="P118" s="66">
        <f t="shared" si="13"/>
        <v>729.70211937926672</v>
      </c>
      <c r="Q118" s="35">
        <v>9673</v>
      </c>
      <c r="R118" s="40" t="s">
        <v>553</v>
      </c>
      <c r="S118" s="3"/>
    </row>
    <row r="119" spans="1:208" ht="21" customHeight="1" x14ac:dyDescent="0.25">
      <c r="A119" s="95" t="s">
        <v>1155</v>
      </c>
      <c r="B119" s="65" t="s">
        <v>949</v>
      </c>
      <c r="C119" s="99">
        <v>1979</v>
      </c>
      <c r="D119" s="95" t="s">
        <v>914</v>
      </c>
      <c r="E119" s="95" t="s">
        <v>918</v>
      </c>
      <c r="F119" s="97">
        <v>9</v>
      </c>
      <c r="G119" s="97">
        <v>1</v>
      </c>
      <c r="H119" s="101">
        <v>3059.75</v>
      </c>
      <c r="I119" s="101">
        <v>2691.83</v>
      </c>
      <c r="J119" s="101">
        <v>2500.11</v>
      </c>
      <c r="K119" s="28">
        <f t="shared" si="15"/>
        <v>2250000</v>
      </c>
      <c r="L119" s="35">
        <v>0</v>
      </c>
      <c r="M119" s="35">
        <v>0</v>
      </c>
      <c r="N119" s="35">
        <v>0</v>
      </c>
      <c r="O119" s="28">
        <v>2250000</v>
      </c>
      <c r="P119" s="66">
        <f>K119/H119</f>
        <v>735.35419560421599</v>
      </c>
      <c r="Q119" s="35">
        <v>9673</v>
      </c>
      <c r="R119" s="40" t="s">
        <v>553</v>
      </c>
      <c r="S119" s="3"/>
    </row>
    <row r="120" spans="1:208" ht="21" customHeight="1" x14ac:dyDescent="0.25">
      <c r="A120" s="183" t="s">
        <v>1425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3"/>
    </row>
    <row r="121" spans="1:208" ht="39.950000000000003" customHeight="1" x14ac:dyDescent="0.25">
      <c r="A121" s="146" t="s">
        <v>639</v>
      </c>
      <c r="B121" s="146"/>
      <c r="C121" s="124" t="s">
        <v>916</v>
      </c>
      <c r="D121" s="100" t="s">
        <v>916</v>
      </c>
      <c r="E121" s="100" t="s">
        <v>916</v>
      </c>
      <c r="F121" s="81" t="s">
        <v>916</v>
      </c>
      <c r="G121" s="81" t="s">
        <v>916</v>
      </c>
      <c r="H121" s="82">
        <f>SUM(H122:H123)</f>
        <v>2181.6</v>
      </c>
      <c r="I121" s="82">
        <f t="shared" ref="I121:O121" si="16">SUM(I122:I123)</f>
        <v>2208.6</v>
      </c>
      <c r="J121" s="82">
        <f t="shared" si="16"/>
        <v>1131.3000000000002</v>
      </c>
      <c r="K121" s="82">
        <f t="shared" si="16"/>
        <v>8632437.9499999993</v>
      </c>
      <c r="L121" s="82">
        <f t="shared" si="16"/>
        <v>0</v>
      </c>
      <c r="M121" s="82">
        <f t="shared" si="16"/>
        <v>0</v>
      </c>
      <c r="N121" s="82">
        <f t="shared" si="16"/>
        <v>0</v>
      </c>
      <c r="O121" s="82">
        <f t="shared" si="16"/>
        <v>8632437.9499999993</v>
      </c>
      <c r="P121" s="83">
        <f>K121/H121</f>
        <v>3956.9297533920058</v>
      </c>
      <c r="Q121" s="121" t="s">
        <v>916</v>
      </c>
      <c r="R121" s="122" t="s">
        <v>916</v>
      </c>
      <c r="S121" s="3"/>
    </row>
    <row r="122" spans="1:208" ht="21" customHeight="1" x14ac:dyDescent="0.25">
      <c r="A122" s="107" t="s">
        <v>1156</v>
      </c>
      <c r="B122" s="118" t="s">
        <v>954</v>
      </c>
      <c r="C122" s="106">
        <v>1985</v>
      </c>
      <c r="D122" s="107" t="s">
        <v>914</v>
      </c>
      <c r="E122" s="107" t="s">
        <v>913</v>
      </c>
      <c r="F122" s="116">
        <v>3</v>
      </c>
      <c r="G122" s="116">
        <v>1</v>
      </c>
      <c r="H122" s="66">
        <v>1347.6</v>
      </c>
      <c r="I122" s="66">
        <v>1374.6</v>
      </c>
      <c r="J122" s="66">
        <v>576.20000000000005</v>
      </c>
      <c r="K122" s="28">
        <f>SUM(L122:O122)</f>
        <v>5658037.9500000002</v>
      </c>
      <c r="L122" s="35">
        <v>0</v>
      </c>
      <c r="M122" s="35">
        <v>0</v>
      </c>
      <c r="N122" s="35">
        <v>0</v>
      </c>
      <c r="O122" s="28">
        <v>5658037.9500000002</v>
      </c>
      <c r="P122" s="66">
        <f>K122/H122</f>
        <v>4198.6034060552092</v>
      </c>
      <c r="Q122" s="66">
        <v>9673</v>
      </c>
      <c r="R122" s="40" t="s">
        <v>553</v>
      </c>
      <c r="S122" s="3"/>
    </row>
    <row r="123" spans="1:208" ht="21" customHeight="1" x14ac:dyDescent="0.25">
      <c r="A123" s="107" t="s">
        <v>780</v>
      </c>
      <c r="B123" s="118" t="s">
        <v>953</v>
      </c>
      <c r="C123" s="106">
        <v>1988</v>
      </c>
      <c r="D123" s="107" t="s">
        <v>914</v>
      </c>
      <c r="E123" s="107" t="s">
        <v>918</v>
      </c>
      <c r="F123" s="116">
        <v>3</v>
      </c>
      <c r="G123" s="116">
        <v>2</v>
      </c>
      <c r="H123" s="66">
        <v>834</v>
      </c>
      <c r="I123" s="66">
        <v>834</v>
      </c>
      <c r="J123" s="66">
        <v>555.1</v>
      </c>
      <c r="K123" s="28">
        <f>SUM(L123:O123)</f>
        <v>2974400</v>
      </c>
      <c r="L123" s="35">
        <v>0</v>
      </c>
      <c r="M123" s="35">
        <v>0</v>
      </c>
      <c r="N123" s="35">
        <v>0</v>
      </c>
      <c r="O123" s="28">
        <v>2974400</v>
      </c>
      <c r="P123" s="66">
        <f>K123/H123</f>
        <v>3566.4268585131895</v>
      </c>
      <c r="Q123" s="66">
        <v>9673</v>
      </c>
      <c r="R123" s="40" t="s">
        <v>553</v>
      </c>
      <c r="S123" s="3"/>
    </row>
    <row r="124" spans="1:208" ht="21" customHeight="1" x14ac:dyDescent="0.25">
      <c r="A124" s="183" t="s">
        <v>1426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3"/>
    </row>
    <row r="125" spans="1:208" ht="39.950000000000003" customHeight="1" x14ac:dyDescent="0.25">
      <c r="A125" s="146" t="s">
        <v>640</v>
      </c>
      <c r="B125" s="146"/>
      <c r="C125" s="102" t="s">
        <v>916</v>
      </c>
      <c r="D125" s="102" t="s">
        <v>916</v>
      </c>
      <c r="E125" s="102" t="s">
        <v>916</v>
      </c>
      <c r="F125" s="20" t="s">
        <v>916</v>
      </c>
      <c r="G125" s="20" t="s">
        <v>916</v>
      </c>
      <c r="H125" s="82">
        <f>SUM(H126:H127)</f>
        <v>1124.2</v>
      </c>
      <c r="I125" s="82">
        <f t="shared" ref="I125:O125" si="17">SUM(I126:I127)</f>
        <v>978.43000000000006</v>
      </c>
      <c r="J125" s="82">
        <f t="shared" si="17"/>
        <v>978.43000000000006</v>
      </c>
      <c r="K125" s="82">
        <f t="shared" si="17"/>
        <v>6253481.7999999998</v>
      </c>
      <c r="L125" s="82">
        <f t="shared" si="17"/>
        <v>0</v>
      </c>
      <c r="M125" s="82">
        <f t="shared" si="17"/>
        <v>0</v>
      </c>
      <c r="N125" s="82">
        <f t="shared" si="17"/>
        <v>0</v>
      </c>
      <c r="O125" s="82">
        <f t="shared" si="17"/>
        <v>6253481.7999999998</v>
      </c>
      <c r="P125" s="83">
        <f>K125/H125</f>
        <v>5562.6061199074893</v>
      </c>
      <c r="Q125" s="121" t="s">
        <v>916</v>
      </c>
      <c r="R125" s="122" t="s">
        <v>916</v>
      </c>
      <c r="S125" s="3"/>
    </row>
    <row r="126" spans="1:208" ht="21" customHeight="1" x14ac:dyDescent="0.25">
      <c r="A126" s="106" t="s">
        <v>1162</v>
      </c>
      <c r="B126" s="118" t="s">
        <v>950</v>
      </c>
      <c r="C126" s="106">
        <v>1981</v>
      </c>
      <c r="D126" s="107" t="s">
        <v>914</v>
      </c>
      <c r="E126" s="107" t="s">
        <v>918</v>
      </c>
      <c r="F126" s="116">
        <v>2</v>
      </c>
      <c r="G126" s="116">
        <v>2</v>
      </c>
      <c r="H126" s="66">
        <v>562.1</v>
      </c>
      <c r="I126" s="66">
        <v>488</v>
      </c>
      <c r="J126" s="66">
        <v>488</v>
      </c>
      <c r="K126" s="28">
        <f>SUM(L126:O126)</f>
        <v>2941740.9</v>
      </c>
      <c r="L126" s="35">
        <v>0</v>
      </c>
      <c r="M126" s="35">
        <v>0</v>
      </c>
      <c r="N126" s="35">
        <v>0</v>
      </c>
      <c r="O126" s="28">
        <v>2941740.9</v>
      </c>
      <c r="P126" s="66">
        <f>K126/H126</f>
        <v>5233.4831880448319</v>
      </c>
      <c r="Q126" s="66">
        <v>9673</v>
      </c>
      <c r="R126" s="40" t="s">
        <v>553</v>
      </c>
      <c r="S126" s="3"/>
    </row>
    <row r="127" spans="1:208" ht="21" customHeight="1" x14ac:dyDescent="0.25">
      <c r="A127" s="107" t="s">
        <v>781</v>
      </c>
      <c r="B127" s="118" t="s">
        <v>951</v>
      </c>
      <c r="C127" s="106">
        <v>1981</v>
      </c>
      <c r="D127" s="107" t="s">
        <v>914</v>
      </c>
      <c r="E127" s="107" t="s">
        <v>918</v>
      </c>
      <c r="F127" s="116">
        <v>2</v>
      </c>
      <c r="G127" s="116">
        <v>2</v>
      </c>
      <c r="H127" s="66">
        <v>562.1</v>
      </c>
      <c r="I127" s="66">
        <v>490.43</v>
      </c>
      <c r="J127" s="66">
        <v>490.43</v>
      </c>
      <c r="K127" s="28">
        <f>SUM(L127:O127)</f>
        <v>3311740.9</v>
      </c>
      <c r="L127" s="35">
        <v>0</v>
      </c>
      <c r="M127" s="35">
        <v>0</v>
      </c>
      <c r="N127" s="35">
        <v>0</v>
      </c>
      <c r="O127" s="28">
        <v>3311740.9</v>
      </c>
      <c r="P127" s="66">
        <f>K127/H127</f>
        <v>5891.7290517701476</v>
      </c>
      <c r="Q127" s="66">
        <v>9673</v>
      </c>
      <c r="R127" s="40" t="s">
        <v>553</v>
      </c>
      <c r="S127" s="3"/>
    </row>
    <row r="128" spans="1:208" ht="21" customHeight="1" x14ac:dyDescent="0.25">
      <c r="A128" s="183" t="s">
        <v>1427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3"/>
    </row>
    <row r="129" spans="1:19" ht="39.950000000000003" customHeight="1" x14ac:dyDescent="0.25">
      <c r="A129" s="146" t="s">
        <v>641</v>
      </c>
      <c r="B129" s="146"/>
      <c r="C129" s="100" t="s">
        <v>916</v>
      </c>
      <c r="D129" s="100" t="s">
        <v>916</v>
      </c>
      <c r="E129" s="100" t="s">
        <v>916</v>
      </c>
      <c r="F129" s="81" t="s">
        <v>916</v>
      </c>
      <c r="G129" s="81" t="s">
        <v>916</v>
      </c>
      <c r="H129" s="82">
        <f>SUM(H130:H131)</f>
        <v>1457.6</v>
      </c>
      <c r="I129" s="82">
        <f t="shared" ref="I129:O129" si="18">SUM(I130:I131)</f>
        <v>1277.9000000000001</v>
      </c>
      <c r="J129" s="82">
        <f t="shared" si="18"/>
        <v>1229.8</v>
      </c>
      <c r="K129" s="82">
        <f t="shared" si="18"/>
        <v>3722277.51</v>
      </c>
      <c r="L129" s="82">
        <f t="shared" si="18"/>
        <v>0</v>
      </c>
      <c r="M129" s="82">
        <f t="shared" si="18"/>
        <v>0</v>
      </c>
      <c r="N129" s="82">
        <f t="shared" si="18"/>
        <v>0</v>
      </c>
      <c r="O129" s="82">
        <f t="shared" si="18"/>
        <v>3722277.51</v>
      </c>
      <c r="P129" s="83">
        <f>K129/H129</f>
        <v>2553.7030118002194</v>
      </c>
      <c r="Q129" s="121" t="s">
        <v>916</v>
      </c>
      <c r="R129" s="122" t="s">
        <v>916</v>
      </c>
      <c r="S129" s="3"/>
    </row>
    <row r="130" spans="1:19" ht="21" customHeight="1" x14ac:dyDescent="0.25">
      <c r="A130" s="107" t="s">
        <v>1163</v>
      </c>
      <c r="B130" s="118" t="s">
        <v>955</v>
      </c>
      <c r="C130" s="106">
        <v>1972</v>
      </c>
      <c r="D130" s="107" t="s">
        <v>914</v>
      </c>
      <c r="E130" s="107" t="s">
        <v>913</v>
      </c>
      <c r="F130" s="104">
        <v>2</v>
      </c>
      <c r="G130" s="104">
        <v>2</v>
      </c>
      <c r="H130" s="28">
        <v>765.3</v>
      </c>
      <c r="I130" s="28">
        <v>704.4</v>
      </c>
      <c r="J130" s="28">
        <v>704.4</v>
      </c>
      <c r="K130" s="28">
        <f>SUM(L130:O130)</f>
        <v>2282277.5099999998</v>
      </c>
      <c r="L130" s="35">
        <v>0</v>
      </c>
      <c r="M130" s="35">
        <v>0</v>
      </c>
      <c r="N130" s="35">
        <v>0</v>
      </c>
      <c r="O130" s="28">
        <v>2282277.5099999998</v>
      </c>
      <c r="P130" s="66">
        <f>K130/H130</f>
        <v>2982.1998039984319</v>
      </c>
      <c r="Q130" s="66">
        <v>9673</v>
      </c>
      <c r="R130" s="40" t="s">
        <v>553</v>
      </c>
      <c r="S130" s="3"/>
    </row>
    <row r="131" spans="1:19" ht="21" customHeight="1" x14ac:dyDescent="0.25">
      <c r="A131" s="107" t="s">
        <v>1164</v>
      </c>
      <c r="B131" s="118" t="s">
        <v>956</v>
      </c>
      <c r="C131" s="106">
        <v>1979</v>
      </c>
      <c r="D131" s="107" t="s">
        <v>914</v>
      </c>
      <c r="E131" s="107" t="s">
        <v>913</v>
      </c>
      <c r="F131" s="104">
        <v>2</v>
      </c>
      <c r="G131" s="104">
        <v>2</v>
      </c>
      <c r="H131" s="28">
        <v>692.3</v>
      </c>
      <c r="I131" s="28">
        <v>573.5</v>
      </c>
      <c r="J131" s="28">
        <v>525.4</v>
      </c>
      <c r="K131" s="28">
        <f>SUM(L131:O131)</f>
        <v>1440000</v>
      </c>
      <c r="L131" s="35">
        <v>0</v>
      </c>
      <c r="M131" s="35">
        <v>0</v>
      </c>
      <c r="N131" s="35">
        <v>0</v>
      </c>
      <c r="O131" s="28">
        <v>1440000</v>
      </c>
      <c r="P131" s="66">
        <f>K131/H131</f>
        <v>2080.0231113679042</v>
      </c>
      <c r="Q131" s="66">
        <v>9673</v>
      </c>
      <c r="R131" s="40" t="s">
        <v>553</v>
      </c>
      <c r="S131" s="3"/>
    </row>
    <row r="132" spans="1:19" ht="21" customHeight="1" x14ac:dyDescent="0.25">
      <c r="A132" s="183" t="s">
        <v>1428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3"/>
    </row>
    <row r="133" spans="1:19" s="2" customFormat="1" ht="39.950000000000003" customHeight="1" x14ac:dyDescent="0.25">
      <c r="A133" s="146" t="s">
        <v>642</v>
      </c>
      <c r="B133" s="146"/>
      <c r="C133" s="124" t="s">
        <v>916</v>
      </c>
      <c r="D133" s="100" t="s">
        <v>916</v>
      </c>
      <c r="E133" s="100" t="s">
        <v>916</v>
      </c>
      <c r="F133" s="81" t="s">
        <v>916</v>
      </c>
      <c r="G133" s="81" t="s">
        <v>916</v>
      </c>
      <c r="H133" s="82">
        <f t="shared" ref="H133:O133" si="19">SUM(H134:H134)</f>
        <v>555.6</v>
      </c>
      <c r="I133" s="82">
        <f t="shared" si="19"/>
        <v>477.6</v>
      </c>
      <c r="J133" s="82">
        <f t="shared" si="19"/>
        <v>286</v>
      </c>
      <c r="K133" s="82">
        <f>SUM(K134)</f>
        <v>1249069</v>
      </c>
      <c r="L133" s="82">
        <f t="shared" si="19"/>
        <v>0</v>
      </c>
      <c r="M133" s="82">
        <f t="shared" si="19"/>
        <v>0</v>
      </c>
      <c r="N133" s="82">
        <f t="shared" si="19"/>
        <v>0</v>
      </c>
      <c r="O133" s="82">
        <f t="shared" si="19"/>
        <v>1249069</v>
      </c>
      <c r="P133" s="83">
        <f>K133/H133</f>
        <v>2248.1443484521237</v>
      </c>
      <c r="Q133" s="121" t="s">
        <v>916</v>
      </c>
      <c r="R133" s="122" t="s">
        <v>916</v>
      </c>
      <c r="S133" s="15"/>
    </row>
    <row r="134" spans="1:19" ht="20.100000000000001" customHeight="1" x14ac:dyDescent="0.25">
      <c r="A134" s="107" t="s">
        <v>1165</v>
      </c>
      <c r="B134" s="118" t="s">
        <v>952</v>
      </c>
      <c r="C134" s="106">
        <v>1986</v>
      </c>
      <c r="D134" s="107" t="s">
        <v>914</v>
      </c>
      <c r="E134" s="107" t="s">
        <v>918</v>
      </c>
      <c r="F134" s="116">
        <v>2</v>
      </c>
      <c r="G134" s="116">
        <v>2</v>
      </c>
      <c r="H134" s="66">
        <v>555.6</v>
      </c>
      <c r="I134" s="66">
        <v>477.6</v>
      </c>
      <c r="J134" s="66">
        <v>286</v>
      </c>
      <c r="K134" s="28">
        <f>SUM(L134:O134)</f>
        <v>1249069</v>
      </c>
      <c r="L134" s="35">
        <v>0</v>
      </c>
      <c r="M134" s="35">
        <v>0</v>
      </c>
      <c r="N134" s="35">
        <v>0</v>
      </c>
      <c r="O134" s="28">
        <v>1249069</v>
      </c>
      <c r="P134" s="66">
        <f>K134/H134</f>
        <v>2248.1443484521237</v>
      </c>
      <c r="Q134" s="66">
        <v>9673</v>
      </c>
      <c r="R134" s="40" t="s">
        <v>553</v>
      </c>
      <c r="S134" s="3"/>
    </row>
    <row r="135" spans="1:19" ht="20.25" customHeight="1" x14ac:dyDescent="0.25">
      <c r="A135" s="183" t="s">
        <v>1429</v>
      </c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3"/>
    </row>
    <row r="136" spans="1:19" ht="35.25" customHeight="1" x14ac:dyDescent="0.25">
      <c r="A136" s="146" t="s">
        <v>643</v>
      </c>
      <c r="B136" s="146"/>
      <c r="C136" s="124" t="s">
        <v>916</v>
      </c>
      <c r="D136" s="100" t="s">
        <v>916</v>
      </c>
      <c r="E136" s="100" t="s">
        <v>916</v>
      </c>
      <c r="F136" s="81" t="s">
        <v>916</v>
      </c>
      <c r="G136" s="81" t="s">
        <v>916</v>
      </c>
      <c r="H136" s="82">
        <f>SUM(H137:H138)</f>
        <v>910</v>
      </c>
      <c r="I136" s="82">
        <f t="shared" ref="I136:O136" si="20">SUM(I137:I138)</f>
        <v>565.6</v>
      </c>
      <c r="J136" s="82">
        <f t="shared" si="20"/>
        <v>620</v>
      </c>
      <c r="K136" s="82">
        <f t="shared" si="20"/>
        <v>4066248.08</v>
      </c>
      <c r="L136" s="82">
        <f t="shared" si="20"/>
        <v>0</v>
      </c>
      <c r="M136" s="82">
        <f t="shared" si="20"/>
        <v>0</v>
      </c>
      <c r="N136" s="82">
        <f t="shared" si="20"/>
        <v>0</v>
      </c>
      <c r="O136" s="82">
        <f t="shared" si="20"/>
        <v>4066248.08</v>
      </c>
      <c r="P136" s="83">
        <f>K136/H136</f>
        <v>4468.4044835164832</v>
      </c>
      <c r="Q136" s="121" t="s">
        <v>916</v>
      </c>
      <c r="R136" s="122" t="s">
        <v>916</v>
      </c>
      <c r="S136" s="3"/>
    </row>
    <row r="137" spans="1:19" ht="18" customHeight="1" x14ac:dyDescent="0.25">
      <c r="A137" s="106" t="s">
        <v>782</v>
      </c>
      <c r="B137" s="118" t="s">
        <v>560</v>
      </c>
      <c r="C137" s="107">
        <v>1980</v>
      </c>
      <c r="D137" s="107" t="s">
        <v>914</v>
      </c>
      <c r="E137" s="107" t="s">
        <v>917</v>
      </c>
      <c r="F137" s="116">
        <v>2</v>
      </c>
      <c r="G137" s="116">
        <v>2</v>
      </c>
      <c r="H137" s="66">
        <v>455</v>
      </c>
      <c r="I137" s="66">
        <v>282.8</v>
      </c>
      <c r="J137" s="66">
        <v>310</v>
      </c>
      <c r="K137" s="28">
        <f t="shared" ref="K137:K138" si="21">SUM(L137:O137)</f>
        <v>2045134.96</v>
      </c>
      <c r="L137" s="35">
        <v>0</v>
      </c>
      <c r="M137" s="35">
        <v>0</v>
      </c>
      <c r="N137" s="35">
        <v>0</v>
      </c>
      <c r="O137" s="28">
        <v>2045134.96</v>
      </c>
      <c r="P137" s="66">
        <f>K137/H137</f>
        <v>4494.8021098901099</v>
      </c>
      <c r="Q137" s="66">
        <v>9673</v>
      </c>
      <c r="R137" s="40" t="s">
        <v>553</v>
      </c>
      <c r="S137" s="3"/>
    </row>
    <row r="138" spans="1:19" s="2" customFormat="1" ht="18" customHeight="1" x14ac:dyDescent="0.25">
      <c r="A138" s="107" t="s">
        <v>783</v>
      </c>
      <c r="B138" s="118" t="s">
        <v>561</v>
      </c>
      <c r="C138" s="107">
        <v>1980</v>
      </c>
      <c r="D138" s="107" t="s">
        <v>914</v>
      </c>
      <c r="E138" s="107" t="s">
        <v>917</v>
      </c>
      <c r="F138" s="116">
        <v>2</v>
      </c>
      <c r="G138" s="116">
        <v>2</v>
      </c>
      <c r="H138" s="66">
        <v>455</v>
      </c>
      <c r="I138" s="66">
        <v>282.8</v>
      </c>
      <c r="J138" s="66">
        <v>310</v>
      </c>
      <c r="K138" s="28">
        <f t="shared" si="21"/>
        <v>2021113.12</v>
      </c>
      <c r="L138" s="35">
        <v>0</v>
      </c>
      <c r="M138" s="35">
        <v>0</v>
      </c>
      <c r="N138" s="35">
        <v>0</v>
      </c>
      <c r="O138" s="28">
        <v>2021113.12</v>
      </c>
      <c r="P138" s="66">
        <f>K138/H138</f>
        <v>4442.0068571428574</v>
      </c>
      <c r="Q138" s="66">
        <v>9673</v>
      </c>
      <c r="R138" s="40" t="s">
        <v>553</v>
      </c>
      <c r="S138" s="15"/>
    </row>
    <row r="139" spans="1:19" ht="23.25" customHeight="1" x14ac:dyDescent="0.25">
      <c r="A139" s="183" t="s">
        <v>1430</v>
      </c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87"/>
    </row>
    <row r="140" spans="1:19" ht="36" customHeight="1" x14ac:dyDescent="0.25">
      <c r="A140" s="146" t="s">
        <v>644</v>
      </c>
      <c r="B140" s="146"/>
      <c r="C140" s="125" t="s">
        <v>916</v>
      </c>
      <c r="D140" s="125" t="s">
        <v>916</v>
      </c>
      <c r="E140" s="125" t="s">
        <v>916</v>
      </c>
      <c r="F140" s="20" t="s">
        <v>916</v>
      </c>
      <c r="G140" s="20" t="s">
        <v>916</v>
      </c>
      <c r="H140" s="78">
        <f>SUM(H141:H143)</f>
        <v>971.4</v>
      </c>
      <c r="I140" s="78">
        <f t="shared" ref="I140:O140" si="22">SUM(I141:I143)</f>
        <v>853.7</v>
      </c>
      <c r="J140" s="78">
        <f t="shared" si="22"/>
        <v>595.29999999999995</v>
      </c>
      <c r="K140" s="78">
        <f t="shared" si="22"/>
        <v>4632960</v>
      </c>
      <c r="L140" s="78">
        <f t="shared" si="22"/>
        <v>0</v>
      </c>
      <c r="M140" s="78">
        <f t="shared" si="22"/>
        <v>0</v>
      </c>
      <c r="N140" s="78">
        <f t="shared" si="22"/>
        <v>0</v>
      </c>
      <c r="O140" s="78">
        <f t="shared" si="22"/>
        <v>4632960</v>
      </c>
      <c r="P140" s="83">
        <f>K140/H140</f>
        <v>4769.3638048177891</v>
      </c>
      <c r="Q140" s="121" t="s">
        <v>916</v>
      </c>
      <c r="R140" s="122" t="s">
        <v>916</v>
      </c>
      <c r="S140" s="3"/>
    </row>
    <row r="141" spans="1:19" s="2" customFormat="1" ht="18" customHeight="1" x14ac:dyDescent="0.25">
      <c r="A141" s="107" t="s">
        <v>784</v>
      </c>
      <c r="B141" s="118" t="s">
        <v>957</v>
      </c>
      <c r="C141" s="106">
        <v>1955</v>
      </c>
      <c r="D141" s="107" t="s">
        <v>914</v>
      </c>
      <c r="E141" s="107" t="s">
        <v>913</v>
      </c>
      <c r="F141" s="116">
        <v>2</v>
      </c>
      <c r="G141" s="116">
        <v>1</v>
      </c>
      <c r="H141" s="28">
        <v>269.89999999999998</v>
      </c>
      <c r="I141" s="28">
        <v>236.8</v>
      </c>
      <c r="J141" s="28">
        <v>166.4</v>
      </c>
      <c r="K141" s="28">
        <f t="shared" ref="K141:K143" si="23">SUM(L141:O141)</f>
        <v>1364352</v>
      </c>
      <c r="L141" s="35">
        <v>0</v>
      </c>
      <c r="M141" s="35">
        <v>0</v>
      </c>
      <c r="N141" s="35">
        <v>0</v>
      </c>
      <c r="O141" s="28">
        <v>1364352</v>
      </c>
      <c r="P141" s="66">
        <f>K141/H141</f>
        <v>5055.0277880696558</v>
      </c>
      <c r="Q141" s="66">
        <v>9673</v>
      </c>
      <c r="R141" s="40" t="s">
        <v>553</v>
      </c>
      <c r="S141" s="15"/>
    </row>
    <row r="142" spans="1:19" s="2" customFormat="1" ht="18" customHeight="1" x14ac:dyDescent="0.25">
      <c r="A142" s="106" t="s">
        <v>785</v>
      </c>
      <c r="B142" s="118" t="s">
        <v>958</v>
      </c>
      <c r="C142" s="106">
        <v>1959</v>
      </c>
      <c r="D142" s="107" t="s">
        <v>914</v>
      </c>
      <c r="E142" s="107" t="s">
        <v>913</v>
      </c>
      <c r="F142" s="116">
        <v>2</v>
      </c>
      <c r="G142" s="116">
        <v>1</v>
      </c>
      <c r="H142" s="28">
        <v>269.89999999999998</v>
      </c>
      <c r="I142" s="28">
        <v>236.8</v>
      </c>
      <c r="J142" s="28">
        <v>166.4</v>
      </c>
      <c r="K142" s="28">
        <f t="shared" si="23"/>
        <v>1335168</v>
      </c>
      <c r="L142" s="35">
        <v>0</v>
      </c>
      <c r="M142" s="35">
        <v>0</v>
      </c>
      <c r="N142" s="35">
        <v>0</v>
      </c>
      <c r="O142" s="28">
        <v>1335168</v>
      </c>
      <c r="P142" s="66">
        <f>K142/H142</f>
        <v>4946.8988514264547</v>
      </c>
      <c r="Q142" s="66">
        <v>9673</v>
      </c>
      <c r="R142" s="40" t="s">
        <v>553</v>
      </c>
      <c r="S142" s="15"/>
    </row>
    <row r="143" spans="1:19" s="8" customFormat="1" ht="18" customHeight="1" x14ac:dyDescent="0.25">
      <c r="A143" s="85" t="s">
        <v>786</v>
      </c>
      <c r="B143" s="118" t="s">
        <v>959</v>
      </c>
      <c r="C143" s="106">
        <v>1957</v>
      </c>
      <c r="D143" s="107" t="s">
        <v>914</v>
      </c>
      <c r="E143" s="107" t="s">
        <v>913</v>
      </c>
      <c r="F143" s="116">
        <v>2</v>
      </c>
      <c r="G143" s="116">
        <v>2</v>
      </c>
      <c r="H143" s="28">
        <v>431.6</v>
      </c>
      <c r="I143" s="28">
        <v>380.1</v>
      </c>
      <c r="J143" s="28">
        <v>262.5</v>
      </c>
      <c r="K143" s="28">
        <f t="shared" si="23"/>
        <v>1933440</v>
      </c>
      <c r="L143" s="35">
        <v>0</v>
      </c>
      <c r="M143" s="35">
        <v>0</v>
      </c>
      <c r="N143" s="35">
        <v>0</v>
      </c>
      <c r="O143" s="28">
        <v>1933440</v>
      </c>
      <c r="P143" s="66">
        <f>K143/H143</f>
        <v>4479.7034291010195</v>
      </c>
      <c r="Q143" s="66">
        <v>9673</v>
      </c>
      <c r="R143" s="40" t="s">
        <v>553</v>
      </c>
      <c r="S143" s="14"/>
    </row>
    <row r="144" spans="1:19" ht="24" customHeight="1" x14ac:dyDescent="0.25">
      <c r="A144" s="183" t="s">
        <v>1431</v>
      </c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3"/>
    </row>
    <row r="145" spans="1:19" ht="36" customHeight="1" x14ac:dyDescent="0.25">
      <c r="A145" s="146" t="s">
        <v>645</v>
      </c>
      <c r="B145" s="146"/>
      <c r="C145" s="125" t="s">
        <v>916</v>
      </c>
      <c r="D145" s="125" t="s">
        <v>916</v>
      </c>
      <c r="E145" s="125" t="s">
        <v>916</v>
      </c>
      <c r="F145" s="20" t="s">
        <v>916</v>
      </c>
      <c r="G145" s="20" t="s">
        <v>916</v>
      </c>
      <c r="H145" s="82">
        <f>SUM(H146:H148)</f>
        <v>1755.35</v>
      </c>
      <c r="I145" s="82">
        <f t="shared" ref="I145:O145" si="24">SUM(I146:I148)</f>
        <v>1126.9000000000001</v>
      </c>
      <c r="J145" s="82">
        <f t="shared" si="24"/>
        <v>1126.9000000000001</v>
      </c>
      <c r="K145" s="82">
        <f t="shared" si="24"/>
        <v>5073600</v>
      </c>
      <c r="L145" s="82">
        <f t="shared" si="24"/>
        <v>0</v>
      </c>
      <c r="M145" s="82">
        <f t="shared" si="24"/>
        <v>0</v>
      </c>
      <c r="N145" s="82">
        <f t="shared" si="24"/>
        <v>0</v>
      </c>
      <c r="O145" s="82">
        <f t="shared" si="24"/>
        <v>5073600</v>
      </c>
      <c r="P145" s="83">
        <f>K145/H145</f>
        <v>2890.3637451220557</v>
      </c>
      <c r="Q145" s="121" t="s">
        <v>916</v>
      </c>
      <c r="R145" s="122" t="s">
        <v>916</v>
      </c>
      <c r="S145" s="3"/>
    </row>
    <row r="146" spans="1:19" s="2" customFormat="1" ht="18" customHeight="1" x14ac:dyDescent="0.25">
      <c r="A146" s="85" t="s">
        <v>787</v>
      </c>
      <c r="B146" s="118" t="s">
        <v>960</v>
      </c>
      <c r="C146" s="106">
        <v>1978</v>
      </c>
      <c r="D146" s="107" t="s">
        <v>914</v>
      </c>
      <c r="E146" s="107" t="s">
        <v>913</v>
      </c>
      <c r="F146" s="116">
        <v>2</v>
      </c>
      <c r="G146" s="116">
        <v>1</v>
      </c>
      <c r="H146" s="28">
        <v>582.4</v>
      </c>
      <c r="I146" s="28">
        <v>364.9</v>
      </c>
      <c r="J146" s="28">
        <v>364.9</v>
      </c>
      <c r="K146" s="28">
        <f t="shared" ref="K146:K148" si="25">SUM(L146:O146)</f>
        <v>1684800</v>
      </c>
      <c r="L146" s="35">
        <v>0</v>
      </c>
      <c r="M146" s="35">
        <v>0</v>
      </c>
      <c r="N146" s="35">
        <v>0</v>
      </c>
      <c r="O146" s="28">
        <v>1684800</v>
      </c>
      <c r="P146" s="66">
        <f>K146/H146</f>
        <v>2892.8571428571431</v>
      </c>
      <c r="Q146" s="66">
        <v>9673</v>
      </c>
      <c r="R146" s="40" t="s">
        <v>553</v>
      </c>
      <c r="S146" s="15"/>
    </row>
    <row r="147" spans="1:19" ht="18" customHeight="1" x14ac:dyDescent="0.25">
      <c r="A147" s="85" t="s">
        <v>788</v>
      </c>
      <c r="B147" s="118" t="s">
        <v>961</v>
      </c>
      <c r="C147" s="106">
        <v>1979</v>
      </c>
      <c r="D147" s="107" t="s">
        <v>914</v>
      </c>
      <c r="E147" s="107" t="s">
        <v>913</v>
      </c>
      <c r="F147" s="116">
        <v>2</v>
      </c>
      <c r="G147" s="116">
        <v>1</v>
      </c>
      <c r="H147" s="28">
        <v>590.54999999999995</v>
      </c>
      <c r="I147" s="28">
        <v>386.3</v>
      </c>
      <c r="J147" s="28">
        <v>386.3</v>
      </c>
      <c r="K147" s="28">
        <f t="shared" si="25"/>
        <v>1704000</v>
      </c>
      <c r="L147" s="35">
        <v>0</v>
      </c>
      <c r="M147" s="35">
        <v>0</v>
      </c>
      <c r="N147" s="35">
        <v>0</v>
      </c>
      <c r="O147" s="28">
        <v>1704000</v>
      </c>
      <c r="P147" s="66">
        <f>K147/H147</f>
        <v>2885.445770891542</v>
      </c>
      <c r="Q147" s="66">
        <v>9673</v>
      </c>
      <c r="R147" s="40" t="s">
        <v>553</v>
      </c>
      <c r="S147" s="87"/>
    </row>
    <row r="148" spans="1:19" ht="18" customHeight="1" x14ac:dyDescent="0.25">
      <c r="A148" s="85" t="s">
        <v>789</v>
      </c>
      <c r="B148" s="118" t="s">
        <v>962</v>
      </c>
      <c r="C148" s="106">
        <v>1978</v>
      </c>
      <c r="D148" s="107" t="s">
        <v>914</v>
      </c>
      <c r="E148" s="107" t="s">
        <v>913</v>
      </c>
      <c r="F148" s="116">
        <v>2</v>
      </c>
      <c r="G148" s="116">
        <v>1</v>
      </c>
      <c r="H148" s="28">
        <v>582.4</v>
      </c>
      <c r="I148" s="28">
        <v>375.7</v>
      </c>
      <c r="J148" s="28">
        <v>375.7</v>
      </c>
      <c r="K148" s="28">
        <f t="shared" si="25"/>
        <v>1684800</v>
      </c>
      <c r="L148" s="35">
        <v>0</v>
      </c>
      <c r="M148" s="35">
        <v>0</v>
      </c>
      <c r="N148" s="35">
        <v>0</v>
      </c>
      <c r="O148" s="28">
        <v>1684800</v>
      </c>
      <c r="P148" s="66">
        <f>K148/H148</f>
        <v>2892.8571428571431</v>
      </c>
      <c r="Q148" s="66">
        <v>9673</v>
      </c>
      <c r="R148" s="40" t="s">
        <v>553</v>
      </c>
      <c r="S148" s="3"/>
    </row>
    <row r="149" spans="1:19" ht="20.25" customHeight="1" x14ac:dyDescent="0.25">
      <c r="A149" s="183" t="s">
        <v>1432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3"/>
    </row>
    <row r="150" spans="1:19" ht="33.75" customHeight="1" x14ac:dyDescent="0.25">
      <c r="A150" s="146" t="s">
        <v>646</v>
      </c>
      <c r="B150" s="146"/>
      <c r="C150" s="102" t="s">
        <v>916</v>
      </c>
      <c r="D150" s="102" t="s">
        <v>916</v>
      </c>
      <c r="E150" s="102" t="s">
        <v>916</v>
      </c>
      <c r="F150" s="20" t="s">
        <v>916</v>
      </c>
      <c r="G150" s="20" t="s">
        <v>916</v>
      </c>
      <c r="H150" s="82">
        <f>SUM(H151:H152)</f>
        <v>816.7</v>
      </c>
      <c r="I150" s="82">
        <f t="shared" ref="I150:O150" si="26">SUM(I151:I152)</f>
        <v>395.6</v>
      </c>
      <c r="J150" s="82">
        <f t="shared" si="26"/>
        <v>517.9</v>
      </c>
      <c r="K150" s="82">
        <f t="shared" si="26"/>
        <v>2957667.2199999997</v>
      </c>
      <c r="L150" s="82">
        <f t="shared" si="26"/>
        <v>0</v>
      </c>
      <c r="M150" s="82">
        <f t="shared" si="26"/>
        <v>0</v>
      </c>
      <c r="N150" s="82">
        <f t="shared" si="26"/>
        <v>0</v>
      </c>
      <c r="O150" s="82">
        <f t="shared" si="26"/>
        <v>2957667.2199999997</v>
      </c>
      <c r="P150" s="83">
        <f>K150/H150</f>
        <v>3621.4855148769434</v>
      </c>
      <c r="Q150" s="121" t="s">
        <v>916</v>
      </c>
      <c r="R150" s="122" t="s">
        <v>916</v>
      </c>
      <c r="S150" s="3"/>
    </row>
    <row r="151" spans="1:19" x14ac:dyDescent="0.25">
      <c r="A151" s="106" t="s">
        <v>790</v>
      </c>
      <c r="B151" s="118" t="s">
        <v>1345</v>
      </c>
      <c r="C151" s="106">
        <v>1987</v>
      </c>
      <c r="D151" s="107" t="s">
        <v>914</v>
      </c>
      <c r="E151" s="106" t="s">
        <v>913</v>
      </c>
      <c r="F151" s="104">
        <v>2</v>
      </c>
      <c r="G151" s="104">
        <v>1</v>
      </c>
      <c r="H151" s="35">
        <v>418.7</v>
      </c>
      <c r="I151" s="35">
        <v>118</v>
      </c>
      <c r="J151" s="35">
        <v>278</v>
      </c>
      <c r="K151" s="28">
        <f t="shared" ref="K151:K152" si="27">SUM(L151:O151)</f>
        <v>1703850</v>
      </c>
      <c r="L151" s="35">
        <v>0</v>
      </c>
      <c r="M151" s="35">
        <v>0</v>
      </c>
      <c r="N151" s="35">
        <v>0</v>
      </c>
      <c r="O151" s="35">
        <v>1703850</v>
      </c>
      <c r="P151" s="66">
        <f>K151/H151</f>
        <v>4069.3814186768573</v>
      </c>
      <c r="Q151" s="66">
        <v>9673</v>
      </c>
      <c r="R151" s="75" t="s">
        <v>562</v>
      </c>
      <c r="S151" s="3"/>
    </row>
    <row r="152" spans="1:19" ht="20.100000000000001" customHeight="1" x14ac:dyDescent="0.25">
      <c r="A152" s="85" t="s">
        <v>791</v>
      </c>
      <c r="B152" s="118" t="s">
        <v>963</v>
      </c>
      <c r="C152" s="106">
        <v>1962</v>
      </c>
      <c r="D152" s="107" t="s">
        <v>914</v>
      </c>
      <c r="E152" s="107" t="s">
        <v>913</v>
      </c>
      <c r="F152" s="104">
        <v>2</v>
      </c>
      <c r="G152" s="104">
        <v>1</v>
      </c>
      <c r="H152" s="28">
        <v>398</v>
      </c>
      <c r="I152" s="28">
        <v>277.60000000000002</v>
      </c>
      <c r="J152" s="28">
        <v>239.9</v>
      </c>
      <c r="K152" s="28">
        <f t="shared" si="27"/>
        <v>1253817.22</v>
      </c>
      <c r="L152" s="35">
        <v>0</v>
      </c>
      <c r="M152" s="35">
        <v>0</v>
      </c>
      <c r="N152" s="35">
        <v>0</v>
      </c>
      <c r="O152" s="28">
        <v>1253817.22</v>
      </c>
      <c r="P152" s="66">
        <f>K152/H152</f>
        <v>3150.2945226130651</v>
      </c>
      <c r="Q152" s="66">
        <v>9673</v>
      </c>
      <c r="R152" s="40" t="s">
        <v>553</v>
      </c>
      <c r="S152" s="3"/>
    </row>
    <row r="153" spans="1:19" ht="21.75" customHeight="1" x14ac:dyDescent="0.25">
      <c r="A153" s="145" t="s">
        <v>1433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3"/>
    </row>
    <row r="154" spans="1:19" ht="33.75" customHeight="1" x14ac:dyDescent="0.25">
      <c r="A154" s="146" t="s">
        <v>647</v>
      </c>
      <c r="B154" s="146"/>
      <c r="C154" s="102" t="s">
        <v>916</v>
      </c>
      <c r="D154" s="102" t="s">
        <v>916</v>
      </c>
      <c r="E154" s="102" t="s">
        <v>916</v>
      </c>
      <c r="F154" s="20" t="s">
        <v>916</v>
      </c>
      <c r="G154" s="20" t="s">
        <v>916</v>
      </c>
      <c r="H154" s="82">
        <f t="shared" ref="H154:N154" si="28">SUM(H155:H157)</f>
        <v>3262.4</v>
      </c>
      <c r="I154" s="82">
        <f t="shared" si="28"/>
        <v>1422</v>
      </c>
      <c r="J154" s="82">
        <f t="shared" si="28"/>
        <v>2207.63</v>
      </c>
      <c r="K154" s="82">
        <f t="shared" si="28"/>
        <v>11112801</v>
      </c>
      <c r="L154" s="82">
        <f t="shared" si="28"/>
        <v>0</v>
      </c>
      <c r="M154" s="82">
        <f t="shared" si="28"/>
        <v>0</v>
      </c>
      <c r="N154" s="82">
        <f t="shared" si="28"/>
        <v>0</v>
      </c>
      <c r="O154" s="82">
        <f>SUM(O155:O157)</f>
        <v>11112801</v>
      </c>
      <c r="P154" s="82">
        <f t="shared" ref="P154" si="29">SUM(P155:P157)</f>
        <v>10067.405640822071</v>
      </c>
      <c r="Q154" s="121" t="s">
        <v>916</v>
      </c>
      <c r="R154" s="122" t="s">
        <v>916</v>
      </c>
      <c r="S154" s="3"/>
    </row>
    <row r="155" spans="1:19" ht="18" customHeight="1" x14ac:dyDescent="0.25">
      <c r="A155" s="115" t="s">
        <v>792</v>
      </c>
      <c r="B155" s="118" t="s">
        <v>1161</v>
      </c>
      <c r="C155" s="106">
        <v>1957</v>
      </c>
      <c r="D155" s="107" t="s">
        <v>914</v>
      </c>
      <c r="E155" s="107" t="s">
        <v>913</v>
      </c>
      <c r="F155" s="104">
        <v>2</v>
      </c>
      <c r="G155" s="104">
        <v>3</v>
      </c>
      <c r="H155" s="28">
        <v>1283</v>
      </c>
      <c r="I155" s="35">
        <v>0</v>
      </c>
      <c r="J155" s="28">
        <v>881.55</v>
      </c>
      <c r="K155" s="28">
        <f t="shared" ref="K155:K157" si="30">SUM(L155:O155)</f>
        <v>5016801</v>
      </c>
      <c r="L155" s="35">
        <v>0</v>
      </c>
      <c r="M155" s="35">
        <v>0</v>
      </c>
      <c r="N155" s="35">
        <v>0</v>
      </c>
      <c r="O155" s="28">
        <v>5016801</v>
      </c>
      <c r="P155" s="66">
        <f>K155/H155</f>
        <v>3910.2112236944663</v>
      </c>
      <c r="Q155" s="66">
        <v>9673</v>
      </c>
      <c r="R155" s="40" t="s">
        <v>553</v>
      </c>
      <c r="S155" s="36" t="s">
        <v>1075</v>
      </c>
    </row>
    <row r="156" spans="1:19" ht="18" customHeight="1" x14ac:dyDescent="0.25">
      <c r="A156" s="115" t="s">
        <v>793</v>
      </c>
      <c r="B156" s="118" t="s">
        <v>964</v>
      </c>
      <c r="C156" s="106">
        <v>1971</v>
      </c>
      <c r="D156" s="107" t="s">
        <v>914</v>
      </c>
      <c r="E156" s="107" t="s">
        <v>913</v>
      </c>
      <c r="F156" s="104">
        <v>2</v>
      </c>
      <c r="G156" s="104">
        <v>2</v>
      </c>
      <c r="H156" s="28">
        <v>982.4</v>
      </c>
      <c r="I156" s="28">
        <v>693.2</v>
      </c>
      <c r="J156" s="28">
        <v>597.28</v>
      </c>
      <c r="K156" s="28">
        <f t="shared" si="30"/>
        <v>2874720</v>
      </c>
      <c r="L156" s="35">
        <v>0</v>
      </c>
      <c r="M156" s="35">
        <v>0</v>
      </c>
      <c r="N156" s="35">
        <v>0</v>
      </c>
      <c r="O156" s="28">
        <v>2874720</v>
      </c>
      <c r="P156" s="66">
        <f>K156/H156</f>
        <v>2926.2214983713357</v>
      </c>
      <c r="Q156" s="66">
        <v>9673</v>
      </c>
      <c r="R156" s="40" t="s">
        <v>553</v>
      </c>
      <c r="S156" s="3"/>
    </row>
    <row r="157" spans="1:19" ht="18" customHeight="1" x14ac:dyDescent="0.25">
      <c r="A157" s="115" t="s">
        <v>794</v>
      </c>
      <c r="B157" s="118" t="s">
        <v>965</v>
      </c>
      <c r="C157" s="106">
        <v>1971</v>
      </c>
      <c r="D157" s="107" t="s">
        <v>914</v>
      </c>
      <c r="E157" s="107" t="s">
        <v>913</v>
      </c>
      <c r="F157" s="104">
        <v>2</v>
      </c>
      <c r="G157" s="104">
        <v>2</v>
      </c>
      <c r="H157" s="28">
        <v>997</v>
      </c>
      <c r="I157" s="28">
        <v>728.8</v>
      </c>
      <c r="J157" s="28">
        <v>728.8</v>
      </c>
      <c r="K157" s="28">
        <f t="shared" si="30"/>
        <v>3221280</v>
      </c>
      <c r="L157" s="35">
        <v>0</v>
      </c>
      <c r="M157" s="35">
        <v>0</v>
      </c>
      <c r="N157" s="35">
        <v>0</v>
      </c>
      <c r="O157" s="28">
        <v>3221280</v>
      </c>
      <c r="P157" s="66">
        <f>K157/H157</f>
        <v>3230.9729187562689</v>
      </c>
      <c r="Q157" s="66">
        <v>9673</v>
      </c>
      <c r="R157" s="40" t="s">
        <v>553</v>
      </c>
      <c r="S157" s="3"/>
    </row>
    <row r="158" spans="1:19" ht="21.75" customHeight="1" x14ac:dyDescent="0.25">
      <c r="A158" s="145" t="s">
        <v>1434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3"/>
    </row>
    <row r="159" spans="1:19" ht="34.5" customHeight="1" x14ac:dyDescent="0.25">
      <c r="A159" s="146" t="s">
        <v>1224</v>
      </c>
      <c r="B159" s="146"/>
      <c r="C159" s="102" t="s">
        <v>916</v>
      </c>
      <c r="D159" s="102" t="s">
        <v>916</v>
      </c>
      <c r="E159" s="102" t="s">
        <v>916</v>
      </c>
      <c r="F159" s="20" t="s">
        <v>916</v>
      </c>
      <c r="G159" s="20" t="s">
        <v>916</v>
      </c>
      <c r="H159" s="82">
        <f>SUM(H160)</f>
        <v>6237</v>
      </c>
      <c r="I159" s="82">
        <f t="shared" ref="I159:O159" si="31">SUM(I160)</f>
        <v>0</v>
      </c>
      <c r="J159" s="82">
        <f t="shared" si="31"/>
        <v>0</v>
      </c>
      <c r="K159" s="82">
        <f t="shared" si="31"/>
        <v>17580989.84</v>
      </c>
      <c r="L159" s="82">
        <f t="shared" si="31"/>
        <v>0</v>
      </c>
      <c r="M159" s="82">
        <f t="shared" si="31"/>
        <v>0</v>
      </c>
      <c r="N159" s="82">
        <f t="shared" si="31"/>
        <v>0</v>
      </c>
      <c r="O159" s="82">
        <f t="shared" si="31"/>
        <v>17580989.84</v>
      </c>
      <c r="P159" s="82">
        <f>SUM(P160:P161)</f>
        <v>2818.8215231681897</v>
      </c>
      <c r="Q159" s="121" t="s">
        <v>916</v>
      </c>
      <c r="R159" s="122" t="s">
        <v>916</v>
      </c>
      <c r="S159" s="3"/>
    </row>
    <row r="160" spans="1:19" ht="18" customHeight="1" x14ac:dyDescent="0.25">
      <c r="A160" s="115" t="s">
        <v>795</v>
      </c>
      <c r="B160" s="118" t="s">
        <v>1196</v>
      </c>
      <c r="C160" s="106">
        <v>1991</v>
      </c>
      <c r="D160" s="107" t="s">
        <v>914</v>
      </c>
      <c r="E160" s="107" t="s">
        <v>918</v>
      </c>
      <c r="F160" s="104">
        <v>5</v>
      </c>
      <c r="G160" s="104">
        <v>6</v>
      </c>
      <c r="H160" s="35">
        <v>6237</v>
      </c>
      <c r="I160" s="35">
        <v>0</v>
      </c>
      <c r="J160" s="35">
        <v>0</v>
      </c>
      <c r="K160" s="28">
        <f t="shared" ref="K160" si="32">SUM(L160:O160)</f>
        <v>17580989.84</v>
      </c>
      <c r="L160" s="35">
        <v>0</v>
      </c>
      <c r="M160" s="35">
        <v>0</v>
      </c>
      <c r="N160" s="35">
        <v>0</v>
      </c>
      <c r="O160" s="28">
        <v>17580989.84</v>
      </c>
      <c r="P160" s="66">
        <f>K160/H160</f>
        <v>2818.8215231681897</v>
      </c>
      <c r="Q160" s="66">
        <v>9673</v>
      </c>
      <c r="R160" s="40" t="s">
        <v>553</v>
      </c>
      <c r="S160" s="36" t="s">
        <v>1075</v>
      </c>
    </row>
    <row r="161" spans="1:19" ht="20.25" customHeight="1" x14ac:dyDescent="0.25">
      <c r="A161" s="183" t="s">
        <v>1435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3"/>
    </row>
    <row r="162" spans="1:19" ht="36" customHeight="1" x14ac:dyDescent="0.25">
      <c r="A162" s="146" t="s">
        <v>1298</v>
      </c>
      <c r="B162" s="146"/>
      <c r="C162" s="102" t="s">
        <v>916</v>
      </c>
      <c r="D162" s="102" t="s">
        <v>916</v>
      </c>
      <c r="E162" s="102" t="s">
        <v>916</v>
      </c>
      <c r="F162" s="20" t="s">
        <v>916</v>
      </c>
      <c r="G162" s="20" t="s">
        <v>916</v>
      </c>
      <c r="H162" s="82">
        <f>SUM(H163:H171)</f>
        <v>82272.900000000009</v>
      </c>
      <c r="I162" s="82">
        <f t="shared" ref="I162:O162" si="33">SUM(I163:I171)</f>
        <v>65968.100000000006</v>
      </c>
      <c r="J162" s="82">
        <f t="shared" si="33"/>
        <v>61581.599999999999</v>
      </c>
      <c r="K162" s="82">
        <f t="shared" si="33"/>
        <v>71136897.670000002</v>
      </c>
      <c r="L162" s="82">
        <f t="shared" si="33"/>
        <v>0</v>
      </c>
      <c r="M162" s="82">
        <f t="shared" si="33"/>
        <v>0</v>
      </c>
      <c r="N162" s="82">
        <f t="shared" si="33"/>
        <v>0</v>
      </c>
      <c r="O162" s="82">
        <f t="shared" si="33"/>
        <v>71136897.670000002</v>
      </c>
      <c r="P162" s="82">
        <f>P163+P164+P165+P166+P167</f>
        <v>5257.4087088402066</v>
      </c>
      <c r="Q162" s="121" t="s">
        <v>916</v>
      </c>
      <c r="R162" s="122" t="s">
        <v>916</v>
      </c>
      <c r="S162" s="3"/>
    </row>
    <row r="163" spans="1:19" ht="18" customHeight="1" x14ac:dyDescent="0.25">
      <c r="A163" s="222" t="s">
        <v>796</v>
      </c>
      <c r="B163" s="134" t="s">
        <v>615</v>
      </c>
      <c r="C163" s="223">
        <v>1982</v>
      </c>
      <c r="D163" s="132" t="s">
        <v>914</v>
      </c>
      <c r="E163" s="132" t="s">
        <v>918</v>
      </c>
      <c r="F163" s="81">
        <v>9</v>
      </c>
      <c r="G163" s="81">
        <v>4</v>
      </c>
      <c r="H163" s="82">
        <v>9719.7999999999993</v>
      </c>
      <c r="I163" s="82">
        <v>7640.2</v>
      </c>
      <c r="J163" s="82">
        <v>7500.4</v>
      </c>
      <c r="K163" s="82">
        <f>SUM(L163:O163)</f>
        <v>9335921.9800000004</v>
      </c>
      <c r="L163" s="82">
        <v>0</v>
      </c>
      <c r="M163" s="35">
        <v>0</v>
      </c>
      <c r="N163" s="35">
        <v>0</v>
      </c>
      <c r="O163" s="28">
        <v>9335921.9800000004</v>
      </c>
      <c r="P163" s="66">
        <f>K163/H163</f>
        <v>960.50556390049189</v>
      </c>
      <c r="Q163" s="35">
        <v>9673</v>
      </c>
      <c r="R163" s="40" t="s">
        <v>1075</v>
      </c>
      <c r="S163" s="3"/>
    </row>
    <row r="164" spans="1:19" s="8" customFormat="1" ht="18" customHeight="1" x14ac:dyDescent="0.25">
      <c r="A164" s="222" t="s">
        <v>797</v>
      </c>
      <c r="B164" s="134" t="s">
        <v>618</v>
      </c>
      <c r="C164" s="223">
        <v>1979</v>
      </c>
      <c r="D164" s="132" t="s">
        <v>914</v>
      </c>
      <c r="E164" s="132" t="s">
        <v>918</v>
      </c>
      <c r="F164" s="81">
        <v>9</v>
      </c>
      <c r="G164" s="81">
        <v>6</v>
      </c>
      <c r="H164" s="82">
        <v>14913.4</v>
      </c>
      <c r="I164" s="82">
        <v>11696.1</v>
      </c>
      <c r="J164" s="82">
        <v>11337</v>
      </c>
      <c r="K164" s="82">
        <f t="shared" ref="K164:K171" si="34">SUM(L164:O164)</f>
        <v>13250084.689999999</v>
      </c>
      <c r="L164" s="82">
        <v>0</v>
      </c>
      <c r="M164" s="35">
        <v>0</v>
      </c>
      <c r="N164" s="35">
        <v>0</v>
      </c>
      <c r="O164" s="28">
        <v>13250084.689999999</v>
      </c>
      <c r="P164" s="66">
        <f t="shared" ref="P164:P171" si="35">K164/H164</f>
        <v>888.46840358335453</v>
      </c>
      <c r="Q164" s="35">
        <v>9673</v>
      </c>
      <c r="R164" s="40" t="s">
        <v>1075</v>
      </c>
      <c r="S164" s="14"/>
    </row>
    <row r="165" spans="1:19" ht="18" customHeight="1" x14ac:dyDescent="0.25">
      <c r="A165" s="222" t="s">
        <v>798</v>
      </c>
      <c r="B165" s="134" t="s">
        <v>616</v>
      </c>
      <c r="C165" s="223">
        <v>1981</v>
      </c>
      <c r="D165" s="132" t="s">
        <v>914</v>
      </c>
      <c r="E165" s="132" t="s">
        <v>918</v>
      </c>
      <c r="F165" s="81">
        <v>9</v>
      </c>
      <c r="G165" s="81">
        <v>8</v>
      </c>
      <c r="H165" s="82">
        <v>17345.3</v>
      </c>
      <c r="I165" s="82">
        <v>14394.8</v>
      </c>
      <c r="J165" s="82">
        <v>12993.2</v>
      </c>
      <c r="K165" s="82">
        <f t="shared" si="34"/>
        <v>22100000</v>
      </c>
      <c r="L165" s="82">
        <v>0</v>
      </c>
      <c r="M165" s="35">
        <v>0</v>
      </c>
      <c r="N165" s="35">
        <v>0</v>
      </c>
      <c r="O165" s="28">
        <v>22100000</v>
      </c>
      <c r="P165" s="66">
        <f t="shared" si="35"/>
        <v>1274.1203669005438</v>
      </c>
      <c r="Q165" s="35">
        <v>9673</v>
      </c>
      <c r="R165" s="40" t="s">
        <v>553</v>
      </c>
      <c r="S165" s="3"/>
    </row>
    <row r="166" spans="1:19" ht="18" customHeight="1" x14ac:dyDescent="0.25">
      <c r="A166" s="222" t="s">
        <v>799</v>
      </c>
      <c r="B166" s="134" t="s">
        <v>614</v>
      </c>
      <c r="C166" s="223">
        <v>1988</v>
      </c>
      <c r="D166" s="132" t="s">
        <v>914</v>
      </c>
      <c r="E166" s="132" t="s">
        <v>918</v>
      </c>
      <c r="F166" s="81">
        <v>16</v>
      </c>
      <c r="G166" s="81">
        <v>1</v>
      </c>
      <c r="H166" s="82">
        <v>7944.7</v>
      </c>
      <c r="I166" s="82">
        <v>6328</v>
      </c>
      <c r="J166" s="82">
        <v>5975.4</v>
      </c>
      <c r="K166" s="82">
        <f t="shared" si="34"/>
        <v>6485000</v>
      </c>
      <c r="L166" s="82">
        <v>0</v>
      </c>
      <c r="M166" s="35">
        <v>0</v>
      </c>
      <c r="N166" s="35">
        <v>0</v>
      </c>
      <c r="O166" s="28">
        <v>6485000</v>
      </c>
      <c r="P166" s="66">
        <f t="shared" si="35"/>
        <v>816.26744873941118</v>
      </c>
      <c r="Q166" s="35">
        <v>9673</v>
      </c>
      <c r="R166" s="62" t="s">
        <v>562</v>
      </c>
      <c r="S166" s="3"/>
    </row>
    <row r="167" spans="1:19" ht="18" customHeight="1" x14ac:dyDescent="0.25">
      <c r="A167" s="222" t="s">
        <v>800</v>
      </c>
      <c r="B167" s="134" t="s">
        <v>617</v>
      </c>
      <c r="C167" s="223">
        <v>1983</v>
      </c>
      <c r="D167" s="132" t="s">
        <v>914</v>
      </c>
      <c r="E167" s="132" t="s">
        <v>918</v>
      </c>
      <c r="F167" s="81">
        <v>9</v>
      </c>
      <c r="G167" s="81">
        <v>4</v>
      </c>
      <c r="H167" s="82">
        <v>8626.4</v>
      </c>
      <c r="I167" s="82">
        <v>7185.5</v>
      </c>
      <c r="J167" s="82">
        <v>6560.7</v>
      </c>
      <c r="K167" s="82">
        <f t="shared" si="34"/>
        <v>11370000</v>
      </c>
      <c r="L167" s="82">
        <v>0</v>
      </c>
      <c r="M167" s="35">
        <v>0</v>
      </c>
      <c r="N167" s="35">
        <v>0</v>
      </c>
      <c r="O167" s="28">
        <v>11370000</v>
      </c>
      <c r="P167" s="66">
        <f t="shared" si="35"/>
        <v>1318.0469257164054</v>
      </c>
      <c r="Q167" s="35">
        <v>9673</v>
      </c>
      <c r="R167" s="62" t="s">
        <v>562</v>
      </c>
      <c r="S167" s="3"/>
    </row>
    <row r="168" spans="1:19" ht="18" customHeight="1" x14ac:dyDescent="0.25">
      <c r="A168" s="222" t="s">
        <v>801</v>
      </c>
      <c r="B168" s="134" t="s">
        <v>454</v>
      </c>
      <c r="C168" s="133">
        <v>1974</v>
      </c>
      <c r="D168" s="132" t="s">
        <v>914</v>
      </c>
      <c r="E168" s="132" t="s">
        <v>918</v>
      </c>
      <c r="F168" s="81">
        <v>9</v>
      </c>
      <c r="G168" s="81">
        <v>4</v>
      </c>
      <c r="H168" s="82">
        <v>8711</v>
      </c>
      <c r="I168" s="82">
        <v>7140.8</v>
      </c>
      <c r="J168" s="82">
        <v>6665.1</v>
      </c>
      <c r="K168" s="82">
        <f t="shared" si="34"/>
        <v>3408559.88</v>
      </c>
      <c r="L168" s="82">
        <v>0</v>
      </c>
      <c r="M168" s="35">
        <v>0</v>
      </c>
      <c r="N168" s="35">
        <v>0</v>
      </c>
      <c r="O168" s="28">
        <v>3408559.88</v>
      </c>
      <c r="P168" s="66">
        <f t="shared" si="35"/>
        <v>391.29375272643784</v>
      </c>
      <c r="Q168" s="35">
        <v>9673</v>
      </c>
      <c r="R168" s="40" t="s">
        <v>553</v>
      </c>
      <c r="S168" s="3"/>
    </row>
    <row r="169" spans="1:19" ht="18" customHeight="1" x14ac:dyDescent="0.25">
      <c r="A169" s="222" t="s">
        <v>802</v>
      </c>
      <c r="B169" s="134" t="s">
        <v>455</v>
      </c>
      <c r="C169" s="223">
        <v>1973</v>
      </c>
      <c r="D169" s="132" t="s">
        <v>914</v>
      </c>
      <c r="E169" s="132" t="s">
        <v>918</v>
      </c>
      <c r="F169" s="81">
        <v>14</v>
      </c>
      <c r="G169" s="81">
        <v>1</v>
      </c>
      <c r="H169" s="82">
        <v>5107.5</v>
      </c>
      <c r="I169" s="82">
        <v>4226.5</v>
      </c>
      <c r="J169" s="82">
        <v>3942.9</v>
      </c>
      <c r="K169" s="82">
        <f t="shared" si="34"/>
        <v>2051242.9</v>
      </c>
      <c r="L169" s="82">
        <v>0</v>
      </c>
      <c r="M169" s="35">
        <v>0</v>
      </c>
      <c r="N169" s="35">
        <v>0</v>
      </c>
      <c r="O169" s="28">
        <v>2051242.9</v>
      </c>
      <c r="P169" s="66">
        <f t="shared" si="35"/>
        <v>401.61388154674495</v>
      </c>
      <c r="Q169" s="35">
        <v>9673</v>
      </c>
      <c r="R169" s="40" t="s">
        <v>553</v>
      </c>
      <c r="S169" s="3"/>
    </row>
    <row r="170" spans="1:19" ht="18" customHeight="1" x14ac:dyDescent="0.25">
      <c r="A170" s="133" t="s">
        <v>803</v>
      </c>
      <c r="B170" s="134" t="s">
        <v>456</v>
      </c>
      <c r="C170" s="223">
        <v>1991</v>
      </c>
      <c r="D170" s="132" t="s">
        <v>914</v>
      </c>
      <c r="E170" s="132" t="s">
        <v>913</v>
      </c>
      <c r="F170" s="81">
        <v>5</v>
      </c>
      <c r="G170" s="81">
        <v>5</v>
      </c>
      <c r="H170" s="82">
        <v>4926.1000000000004</v>
      </c>
      <c r="I170" s="82">
        <v>3656.4</v>
      </c>
      <c r="J170" s="82">
        <v>3347.1</v>
      </c>
      <c r="K170" s="82">
        <f t="shared" si="34"/>
        <v>1579387.63</v>
      </c>
      <c r="L170" s="82">
        <v>0</v>
      </c>
      <c r="M170" s="35">
        <v>0</v>
      </c>
      <c r="N170" s="35">
        <v>0</v>
      </c>
      <c r="O170" s="28">
        <v>1579387.63</v>
      </c>
      <c r="P170" s="66">
        <f t="shared" si="35"/>
        <v>320.61623393759766</v>
      </c>
      <c r="Q170" s="35">
        <v>9673</v>
      </c>
      <c r="R170" s="40" t="s">
        <v>553</v>
      </c>
      <c r="S170" s="3"/>
    </row>
    <row r="171" spans="1:19" ht="18" customHeight="1" x14ac:dyDescent="0.25">
      <c r="A171" s="133" t="s">
        <v>804</v>
      </c>
      <c r="B171" s="134" t="s">
        <v>457</v>
      </c>
      <c r="C171" s="223">
        <v>1989</v>
      </c>
      <c r="D171" s="132" t="s">
        <v>914</v>
      </c>
      <c r="E171" s="132" t="s">
        <v>913</v>
      </c>
      <c r="F171" s="81">
        <v>5</v>
      </c>
      <c r="G171" s="81">
        <v>5</v>
      </c>
      <c r="H171" s="82">
        <v>4978.7</v>
      </c>
      <c r="I171" s="82">
        <v>3699.8</v>
      </c>
      <c r="J171" s="82">
        <v>3259.8</v>
      </c>
      <c r="K171" s="82">
        <f t="shared" si="34"/>
        <v>1556700.59</v>
      </c>
      <c r="L171" s="82">
        <v>0</v>
      </c>
      <c r="M171" s="35">
        <v>0</v>
      </c>
      <c r="N171" s="35">
        <v>0</v>
      </c>
      <c r="O171" s="28">
        <v>1556700.59</v>
      </c>
      <c r="P171" s="66">
        <f t="shared" si="35"/>
        <v>312.67210115090285</v>
      </c>
      <c r="Q171" s="35">
        <v>9673</v>
      </c>
      <c r="R171" s="40" t="s">
        <v>553</v>
      </c>
      <c r="S171" s="3"/>
    </row>
    <row r="172" spans="1:19" s="2" customFormat="1" ht="18.75" customHeight="1" x14ac:dyDescent="0.25">
      <c r="A172" s="145" t="s">
        <v>1436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5"/>
    </row>
    <row r="173" spans="1:19" s="44" customFormat="1" ht="35.25" customHeight="1" x14ac:dyDescent="0.25">
      <c r="A173" s="146" t="s">
        <v>648</v>
      </c>
      <c r="B173" s="146"/>
      <c r="C173" s="102" t="s">
        <v>916</v>
      </c>
      <c r="D173" s="102" t="s">
        <v>916</v>
      </c>
      <c r="E173" s="102" t="s">
        <v>916</v>
      </c>
      <c r="F173" s="20" t="s">
        <v>916</v>
      </c>
      <c r="G173" s="20" t="s">
        <v>916</v>
      </c>
      <c r="H173" s="82">
        <f>SUM(H174:H178)</f>
        <v>31189.8</v>
      </c>
      <c r="I173" s="82">
        <f t="shared" ref="I173:O173" si="36">SUM(I174:I178)</f>
        <v>22230</v>
      </c>
      <c r="J173" s="82">
        <f t="shared" si="36"/>
        <v>21227.1</v>
      </c>
      <c r="K173" s="82">
        <f t="shared" si="36"/>
        <v>17379691.5</v>
      </c>
      <c r="L173" s="82">
        <f t="shared" si="36"/>
        <v>0</v>
      </c>
      <c r="M173" s="82">
        <f t="shared" si="36"/>
        <v>0</v>
      </c>
      <c r="N173" s="82">
        <f t="shared" si="36"/>
        <v>0</v>
      </c>
      <c r="O173" s="82">
        <f t="shared" si="36"/>
        <v>17379691.5</v>
      </c>
      <c r="P173" s="83">
        <f t="shared" ref="P173:P178" si="37">K173/H173</f>
        <v>557.22356347267373</v>
      </c>
      <c r="Q173" s="121" t="s">
        <v>916</v>
      </c>
      <c r="R173" s="122" t="s">
        <v>916</v>
      </c>
      <c r="S173" s="102"/>
    </row>
    <row r="174" spans="1:19" ht="20.100000000000001" customHeight="1" x14ac:dyDescent="0.25">
      <c r="A174" s="106" t="s">
        <v>805</v>
      </c>
      <c r="B174" s="118" t="s">
        <v>966</v>
      </c>
      <c r="C174" s="106">
        <v>1987</v>
      </c>
      <c r="D174" s="107" t="s">
        <v>914</v>
      </c>
      <c r="E174" s="107" t="s">
        <v>918</v>
      </c>
      <c r="F174" s="104">
        <v>9</v>
      </c>
      <c r="G174" s="104">
        <v>2</v>
      </c>
      <c r="H174" s="28">
        <v>4543.8999999999996</v>
      </c>
      <c r="I174" s="28">
        <v>3862.1</v>
      </c>
      <c r="J174" s="28">
        <v>3755.3</v>
      </c>
      <c r="K174" s="66">
        <f>SUM(L174:O174)</f>
        <v>1106554.79</v>
      </c>
      <c r="L174" s="35">
        <v>0</v>
      </c>
      <c r="M174" s="35">
        <v>0</v>
      </c>
      <c r="N174" s="35">
        <v>0</v>
      </c>
      <c r="O174" s="28">
        <v>1106554.79</v>
      </c>
      <c r="P174" s="66">
        <f t="shared" si="37"/>
        <v>243.52533946609742</v>
      </c>
      <c r="Q174" s="66">
        <v>9673</v>
      </c>
      <c r="R174" s="40" t="s">
        <v>1075</v>
      </c>
      <c r="S174" s="3"/>
    </row>
    <row r="175" spans="1:19" ht="20.100000000000001" customHeight="1" x14ac:dyDescent="0.25">
      <c r="A175" s="106" t="s">
        <v>806</v>
      </c>
      <c r="B175" s="118" t="s">
        <v>1198</v>
      </c>
      <c r="C175" s="106">
        <v>1986</v>
      </c>
      <c r="D175" s="107" t="s">
        <v>914</v>
      </c>
      <c r="E175" s="107" t="s">
        <v>918</v>
      </c>
      <c r="F175" s="104">
        <v>5</v>
      </c>
      <c r="G175" s="104">
        <v>4</v>
      </c>
      <c r="H175" s="35">
        <v>4953.2</v>
      </c>
      <c r="I175" s="35">
        <v>0</v>
      </c>
      <c r="J175" s="35">
        <v>0</v>
      </c>
      <c r="K175" s="66">
        <f>SUM(L175:O175)</f>
        <v>7131968.2699999996</v>
      </c>
      <c r="L175" s="66">
        <v>0</v>
      </c>
      <c r="M175" s="66">
        <v>0</v>
      </c>
      <c r="N175" s="66">
        <v>0</v>
      </c>
      <c r="O175" s="28">
        <v>7131968.2699999996</v>
      </c>
      <c r="P175" s="66">
        <f t="shared" si="37"/>
        <v>1439.8708451102318</v>
      </c>
      <c r="Q175" s="66">
        <v>9673</v>
      </c>
      <c r="R175" s="40" t="s">
        <v>553</v>
      </c>
      <c r="S175" s="3"/>
    </row>
    <row r="176" spans="1:19" ht="20.100000000000001" customHeight="1" x14ac:dyDescent="0.25">
      <c r="A176" s="106" t="s">
        <v>807</v>
      </c>
      <c r="B176" s="118" t="s">
        <v>967</v>
      </c>
      <c r="C176" s="106">
        <v>1985</v>
      </c>
      <c r="D176" s="107" t="s">
        <v>914</v>
      </c>
      <c r="E176" s="107" t="s">
        <v>918</v>
      </c>
      <c r="F176" s="104">
        <v>5</v>
      </c>
      <c r="G176" s="104">
        <v>6</v>
      </c>
      <c r="H176" s="28">
        <v>8766</v>
      </c>
      <c r="I176" s="28">
        <v>7495.5</v>
      </c>
      <c r="J176" s="28">
        <v>7432</v>
      </c>
      <c r="K176" s="66">
        <f>SUM(L176:O176)</f>
        <v>3718851.16</v>
      </c>
      <c r="L176" s="35">
        <v>0</v>
      </c>
      <c r="M176" s="35">
        <v>0</v>
      </c>
      <c r="N176" s="35">
        <v>0</v>
      </c>
      <c r="O176" s="28">
        <v>3718851.16</v>
      </c>
      <c r="P176" s="66">
        <f t="shared" si="37"/>
        <v>424.23581565138034</v>
      </c>
      <c r="Q176" s="66">
        <v>9673</v>
      </c>
      <c r="R176" s="40" t="s">
        <v>1075</v>
      </c>
      <c r="S176" s="3"/>
    </row>
    <row r="177" spans="1:21" ht="20.100000000000001" customHeight="1" x14ac:dyDescent="0.25">
      <c r="A177" s="106" t="s">
        <v>808</v>
      </c>
      <c r="B177" s="118" t="s">
        <v>968</v>
      </c>
      <c r="C177" s="106">
        <v>1990</v>
      </c>
      <c r="D177" s="107" t="s">
        <v>914</v>
      </c>
      <c r="E177" s="107" t="s">
        <v>918</v>
      </c>
      <c r="F177" s="104">
        <v>9</v>
      </c>
      <c r="G177" s="104">
        <v>3</v>
      </c>
      <c r="H177" s="28">
        <v>6688.9</v>
      </c>
      <c r="I177" s="28">
        <v>5572</v>
      </c>
      <c r="J177" s="28">
        <v>4918.3</v>
      </c>
      <c r="K177" s="66">
        <f>SUM(L177:O177)</f>
        <v>2079677.91</v>
      </c>
      <c r="L177" s="35">
        <v>0</v>
      </c>
      <c r="M177" s="35">
        <v>0</v>
      </c>
      <c r="N177" s="35">
        <v>0</v>
      </c>
      <c r="O177" s="28">
        <v>2079677.91</v>
      </c>
      <c r="P177" s="66">
        <f t="shared" si="37"/>
        <v>310.91478568972479</v>
      </c>
      <c r="Q177" s="66">
        <v>9673</v>
      </c>
      <c r="R177" s="40" t="s">
        <v>1075</v>
      </c>
      <c r="S177" s="3"/>
    </row>
    <row r="178" spans="1:21" ht="20.100000000000001" customHeight="1" x14ac:dyDescent="0.25">
      <c r="A178" s="107" t="s">
        <v>809</v>
      </c>
      <c r="B178" s="118" t="s">
        <v>969</v>
      </c>
      <c r="C178" s="106">
        <v>1988</v>
      </c>
      <c r="D178" s="107" t="s">
        <v>914</v>
      </c>
      <c r="E178" s="107" t="s">
        <v>918</v>
      </c>
      <c r="F178" s="104">
        <v>5</v>
      </c>
      <c r="G178" s="104">
        <v>6</v>
      </c>
      <c r="H178" s="28">
        <v>6237.8</v>
      </c>
      <c r="I178" s="28">
        <v>5300.4</v>
      </c>
      <c r="J178" s="28">
        <v>5121.5</v>
      </c>
      <c r="K178" s="66">
        <f>SUM(L178:O178)</f>
        <v>3342639.37</v>
      </c>
      <c r="L178" s="35">
        <v>0</v>
      </c>
      <c r="M178" s="35">
        <v>0</v>
      </c>
      <c r="N178" s="35">
        <v>0</v>
      </c>
      <c r="O178" s="28">
        <v>3342639.37</v>
      </c>
      <c r="P178" s="66">
        <f t="shared" si="37"/>
        <v>535.86831414921926</v>
      </c>
      <c r="Q178" s="66">
        <v>9673</v>
      </c>
      <c r="R178" s="40" t="s">
        <v>1075</v>
      </c>
      <c r="S178" s="3"/>
    </row>
    <row r="179" spans="1:21" s="8" customFormat="1" ht="19.5" customHeight="1" x14ac:dyDescent="0.25">
      <c r="A179" s="145" t="s">
        <v>1437</v>
      </c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</row>
    <row r="180" spans="1:21" s="8" customFormat="1" ht="32.25" customHeight="1" x14ac:dyDescent="0.25">
      <c r="A180" s="146" t="s">
        <v>666</v>
      </c>
      <c r="B180" s="146"/>
      <c r="C180" s="102" t="s">
        <v>916</v>
      </c>
      <c r="D180" s="102" t="s">
        <v>916</v>
      </c>
      <c r="E180" s="102" t="s">
        <v>916</v>
      </c>
      <c r="F180" s="20" t="s">
        <v>916</v>
      </c>
      <c r="G180" s="20" t="s">
        <v>916</v>
      </c>
      <c r="H180" s="82">
        <f>SUM(H181)</f>
        <v>6157.2</v>
      </c>
      <c r="I180" s="82">
        <f t="shared" ref="I180:O180" si="38">SUM(I181)</f>
        <v>0</v>
      </c>
      <c r="J180" s="82">
        <f t="shared" si="38"/>
        <v>3004.1</v>
      </c>
      <c r="K180" s="82">
        <f t="shared" si="38"/>
        <v>3791675.02</v>
      </c>
      <c r="L180" s="82">
        <f t="shared" si="38"/>
        <v>0</v>
      </c>
      <c r="M180" s="82">
        <f t="shared" si="38"/>
        <v>0</v>
      </c>
      <c r="N180" s="82">
        <f t="shared" si="38"/>
        <v>0</v>
      </c>
      <c r="O180" s="82">
        <f t="shared" si="38"/>
        <v>3791675.02</v>
      </c>
      <c r="P180" s="83">
        <f>K180/H180</f>
        <v>615.8115734424739</v>
      </c>
      <c r="Q180" s="121" t="s">
        <v>916</v>
      </c>
      <c r="R180" s="122" t="s">
        <v>916</v>
      </c>
      <c r="S180" s="102"/>
    </row>
    <row r="181" spans="1:21" s="8" customFormat="1" ht="18" customHeight="1" x14ac:dyDescent="0.25">
      <c r="A181" s="107" t="s">
        <v>1166</v>
      </c>
      <c r="B181" s="118" t="s">
        <v>452</v>
      </c>
      <c r="C181" s="106">
        <v>1978</v>
      </c>
      <c r="D181" s="9" t="s">
        <v>914</v>
      </c>
      <c r="E181" s="45" t="s">
        <v>913</v>
      </c>
      <c r="F181" s="104">
        <v>5</v>
      </c>
      <c r="G181" s="116">
        <v>8</v>
      </c>
      <c r="H181" s="28">
        <v>6157.2</v>
      </c>
      <c r="I181" s="35">
        <v>0</v>
      </c>
      <c r="J181" s="28">
        <v>3004.1</v>
      </c>
      <c r="K181" s="66">
        <f>SUM(L181:O181)</f>
        <v>3791675.02</v>
      </c>
      <c r="L181" s="35">
        <v>0</v>
      </c>
      <c r="M181" s="35">
        <v>0</v>
      </c>
      <c r="N181" s="35">
        <v>0</v>
      </c>
      <c r="O181" s="28">
        <v>3791675.02</v>
      </c>
      <c r="P181" s="66">
        <f>K181/H181</f>
        <v>615.8115734424739</v>
      </c>
      <c r="Q181" s="66">
        <v>9673</v>
      </c>
      <c r="R181" s="40" t="s">
        <v>1075</v>
      </c>
      <c r="S181" s="40">
        <v>100000</v>
      </c>
    </row>
    <row r="182" spans="1:21" s="2" customFormat="1" ht="21.75" customHeight="1" x14ac:dyDescent="0.25">
      <c r="A182" s="183" t="s">
        <v>1438</v>
      </c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5"/>
    </row>
    <row r="183" spans="1:21" s="44" customFormat="1" ht="35.25" customHeight="1" x14ac:dyDescent="0.25">
      <c r="A183" s="146" t="s">
        <v>649</v>
      </c>
      <c r="B183" s="146"/>
      <c r="C183" s="100" t="s">
        <v>916</v>
      </c>
      <c r="D183" s="100" t="s">
        <v>916</v>
      </c>
      <c r="E183" s="100" t="s">
        <v>916</v>
      </c>
      <c r="F183" s="81" t="s">
        <v>916</v>
      </c>
      <c r="G183" s="81" t="s">
        <v>916</v>
      </c>
      <c r="H183" s="82">
        <f t="shared" ref="H183:N183" si="39">SUM(H184:H189)</f>
        <v>4430.1000000000004</v>
      </c>
      <c r="I183" s="82">
        <f t="shared" si="39"/>
        <v>2122.5</v>
      </c>
      <c r="J183" s="82">
        <f t="shared" si="39"/>
        <v>4043.7000000000003</v>
      </c>
      <c r="K183" s="82">
        <f t="shared" si="39"/>
        <v>16269417.5</v>
      </c>
      <c r="L183" s="82">
        <f t="shared" si="39"/>
        <v>0</v>
      </c>
      <c r="M183" s="82">
        <f t="shared" si="39"/>
        <v>0</v>
      </c>
      <c r="N183" s="82">
        <f t="shared" si="39"/>
        <v>0</v>
      </c>
      <c r="O183" s="82">
        <f>SUM(O184:O189)</f>
        <v>16269417.5</v>
      </c>
      <c r="P183" s="82">
        <f t="shared" ref="P183" si="40">SUM(P184:P189)</f>
        <v>24189.328898454598</v>
      </c>
      <c r="Q183" s="121" t="s">
        <v>916</v>
      </c>
      <c r="R183" s="122" t="s">
        <v>916</v>
      </c>
      <c r="S183" s="102"/>
    </row>
    <row r="184" spans="1:21" s="44" customFormat="1" ht="18" customHeight="1" x14ac:dyDescent="0.25">
      <c r="A184" s="107" t="s">
        <v>810</v>
      </c>
      <c r="B184" s="118" t="s">
        <v>1194</v>
      </c>
      <c r="C184" s="107">
        <v>1975</v>
      </c>
      <c r="D184" s="107" t="s">
        <v>914</v>
      </c>
      <c r="E184" s="107" t="s">
        <v>913</v>
      </c>
      <c r="F184" s="116">
        <v>3</v>
      </c>
      <c r="G184" s="116">
        <v>2</v>
      </c>
      <c r="H184" s="35">
        <v>1129.5</v>
      </c>
      <c r="I184" s="35">
        <v>0</v>
      </c>
      <c r="J184" s="35">
        <v>1044.0999999999999</v>
      </c>
      <c r="K184" s="66">
        <f t="shared" ref="K184:K189" si="41">SUM(L184:O184)</f>
        <v>2929185</v>
      </c>
      <c r="L184" s="66">
        <v>0</v>
      </c>
      <c r="M184" s="66">
        <v>0</v>
      </c>
      <c r="N184" s="66">
        <v>0</v>
      </c>
      <c r="O184" s="35">
        <v>2929185</v>
      </c>
      <c r="P184" s="66">
        <f t="shared" ref="P184:P189" si="42">K184/H184</f>
        <v>2593.3466135458166</v>
      </c>
      <c r="Q184" s="66">
        <v>9673</v>
      </c>
      <c r="R184" s="40" t="s">
        <v>553</v>
      </c>
      <c r="S184" s="106"/>
    </row>
    <row r="185" spans="1:21" s="2" customFormat="1" ht="18" customHeight="1" x14ac:dyDescent="0.25">
      <c r="A185" s="107" t="s">
        <v>811</v>
      </c>
      <c r="B185" s="118" t="s">
        <v>970</v>
      </c>
      <c r="C185" s="106">
        <v>1990</v>
      </c>
      <c r="D185" s="107" t="s">
        <v>914</v>
      </c>
      <c r="E185" s="107" t="s">
        <v>913</v>
      </c>
      <c r="F185" s="116">
        <v>2</v>
      </c>
      <c r="G185" s="116">
        <v>3</v>
      </c>
      <c r="H185" s="66">
        <v>847.2</v>
      </c>
      <c r="I185" s="66">
        <v>490.5</v>
      </c>
      <c r="J185" s="66">
        <v>850.4</v>
      </c>
      <c r="K185" s="66">
        <f t="shared" si="41"/>
        <v>3965016.5</v>
      </c>
      <c r="L185" s="66">
        <v>0</v>
      </c>
      <c r="M185" s="66">
        <v>0</v>
      </c>
      <c r="N185" s="66">
        <v>0</v>
      </c>
      <c r="O185" s="28">
        <v>3965016.5</v>
      </c>
      <c r="P185" s="66">
        <f t="shared" si="42"/>
        <v>4680.1422332389047</v>
      </c>
      <c r="Q185" s="66">
        <v>9673</v>
      </c>
      <c r="R185" s="40" t="s">
        <v>553</v>
      </c>
      <c r="S185" s="15"/>
    </row>
    <row r="186" spans="1:21" ht="18" customHeight="1" x14ac:dyDescent="0.25">
      <c r="A186" s="107" t="s">
        <v>1167</v>
      </c>
      <c r="B186" s="118" t="s">
        <v>971</v>
      </c>
      <c r="C186" s="106">
        <v>1979</v>
      </c>
      <c r="D186" s="107" t="s">
        <v>914</v>
      </c>
      <c r="E186" s="107" t="s">
        <v>913</v>
      </c>
      <c r="F186" s="116">
        <v>2</v>
      </c>
      <c r="G186" s="116">
        <v>2</v>
      </c>
      <c r="H186" s="66">
        <v>1100.7</v>
      </c>
      <c r="I186" s="66">
        <v>728.5</v>
      </c>
      <c r="J186" s="66">
        <v>1066.8</v>
      </c>
      <c r="K186" s="66">
        <f t="shared" si="41"/>
        <v>3183360</v>
      </c>
      <c r="L186" s="66">
        <v>0</v>
      </c>
      <c r="M186" s="66">
        <v>0</v>
      </c>
      <c r="N186" s="66">
        <v>0</v>
      </c>
      <c r="O186" s="28">
        <v>3183360</v>
      </c>
      <c r="P186" s="66">
        <f t="shared" si="42"/>
        <v>2892.1231943308803</v>
      </c>
      <c r="Q186" s="66">
        <v>9673</v>
      </c>
      <c r="R186" s="40" t="s">
        <v>553</v>
      </c>
      <c r="S186" s="3"/>
    </row>
    <row r="187" spans="1:21" ht="18" customHeight="1" x14ac:dyDescent="0.25">
      <c r="A187" s="107" t="s">
        <v>1168</v>
      </c>
      <c r="B187" s="118" t="s">
        <v>972</v>
      </c>
      <c r="C187" s="106">
        <v>1969</v>
      </c>
      <c r="D187" s="107" t="s">
        <v>914</v>
      </c>
      <c r="E187" s="107" t="s">
        <v>913</v>
      </c>
      <c r="F187" s="116">
        <v>2</v>
      </c>
      <c r="G187" s="116">
        <v>2</v>
      </c>
      <c r="H187" s="66">
        <v>712.1</v>
      </c>
      <c r="I187" s="66">
        <v>462.9</v>
      </c>
      <c r="J187" s="66">
        <v>613.29999999999995</v>
      </c>
      <c r="K187" s="66">
        <f t="shared" si="41"/>
        <v>3080640</v>
      </c>
      <c r="L187" s="66">
        <v>0</v>
      </c>
      <c r="M187" s="66">
        <v>0</v>
      </c>
      <c r="N187" s="66">
        <v>0</v>
      </c>
      <c r="O187" s="28">
        <v>3080640</v>
      </c>
      <c r="P187" s="66">
        <f t="shared" si="42"/>
        <v>4326.1339699480404</v>
      </c>
      <c r="Q187" s="66">
        <v>9673</v>
      </c>
      <c r="R187" s="40" t="s">
        <v>553</v>
      </c>
      <c r="S187" s="3"/>
    </row>
    <row r="188" spans="1:21" ht="18" customHeight="1" x14ac:dyDescent="0.25">
      <c r="A188" s="107" t="s">
        <v>812</v>
      </c>
      <c r="B188" s="118" t="s">
        <v>973</v>
      </c>
      <c r="C188" s="106">
        <v>1978</v>
      </c>
      <c r="D188" s="107" t="s">
        <v>914</v>
      </c>
      <c r="E188" s="107" t="s">
        <v>913</v>
      </c>
      <c r="F188" s="116">
        <v>2</v>
      </c>
      <c r="G188" s="116">
        <v>1</v>
      </c>
      <c r="H188" s="66">
        <v>278.89999999999998</v>
      </c>
      <c r="I188" s="66">
        <v>192</v>
      </c>
      <c r="J188" s="66">
        <v>192</v>
      </c>
      <c r="K188" s="66">
        <f t="shared" si="41"/>
        <v>1335216</v>
      </c>
      <c r="L188" s="66">
        <v>0</v>
      </c>
      <c r="M188" s="66">
        <v>0</v>
      </c>
      <c r="N188" s="66">
        <v>0</v>
      </c>
      <c r="O188" s="28">
        <v>1335216</v>
      </c>
      <c r="P188" s="66">
        <f t="shared" si="42"/>
        <v>4787.4363571172471</v>
      </c>
      <c r="Q188" s="66">
        <v>9673</v>
      </c>
      <c r="R188" s="40" t="s">
        <v>553</v>
      </c>
      <c r="S188" s="3"/>
    </row>
    <row r="189" spans="1:21" s="2" customFormat="1" ht="18" customHeight="1" x14ac:dyDescent="0.25">
      <c r="A189" s="107" t="s">
        <v>813</v>
      </c>
      <c r="B189" s="118" t="s">
        <v>974</v>
      </c>
      <c r="C189" s="106">
        <v>1963</v>
      </c>
      <c r="D189" s="107" t="s">
        <v>914</v>
      </c>
      <c r="E189" s="107" t="s">
        <v>913</v>
      </c>
      <c r="F189" s="116">
        <v>2</v>
      </c>
      <c r="G189" s="116">
        <v>2</v>
      </c>
      <c r="H189" s="66">
        <v>361.7</v>
      </c>
      <c r="I189" s="66">
        <v>248.6</v>
      </c>
      <c r="J189" s="66">
        <v>277.10000000000002</v>
      </c>
      <c r="K189" s="66">
        <f t="shared" si="41"/>
        <v>1776000</v>
      </c>
      <c r="L189" s="66">
        <v>0</v>
      </c>
      <c r="M189" s="66">
        <v>0</v>
      </c>
      <c r="N189" s="66">
        <v>0</v>
      </c>
      <c r="O189" s="28">
        <v>1776000</v>
      </c>
      <c r="P189" s="66">
        <f t="shared" si="42"/>
        <v>4910.1465302737079</v>
      </c>
      <c r="Q189" s="66">
        <v>9673</v>
      </c>
      <c r="R189" s="40" t="s">
        <v>553</v>
      </c>
      <c r="S189" s="15"/>
    </row>
    <row r="190" spans="1:21" ht="22.5" customHeight="1" x14ac:dyDescent="0.25">
      <c r="A190" s="183" t="s">
        <v>1439</v>
      </c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3"/>
    </row>
    <row r="191" spans="1:21" s="2" customFormat="1" ht="40.15" customHeight="1" x14ac:dyDescent="0.25">
      <c r="A191" s="146" t="s">
        <v>651</v>
      </c>
      <c r="B191" s="146"/>
      <c r="C191" s="102" t="s">
        <v>916</v>
      </c>
      <c r="D191" s="102" t="s">
        <v>916</v>
      </c>
      <c r="E191" s="102" t="s">
        <v>916</v>
      </c>
      <c r="F191" s="20" t="s">
        <v>916</v>
      </c>
      <c r="G191" s="20" t="s">
        <v>916</v>
      </c>
      <c r="H191" s="126">
        <f t="shared" ref="H191:N191" si="43">SUM(H192:H200)</f>
        <v>29993.7</v>
      </c>
      <c r="I191" s="126">
        <f t="shared" si="43"/>
        <v>12192.5</v>
      </c>
      <c r="J191" s="126">
        <f t="shared" si="43"/>
        <v>21713.399999999998</v>
      </c>
      <c r="K191" s="126">
        <f t="shared" si="43"/>
        <v>37987104.680000007</v>
      </c>
      <c r="L191" s="126">
        <f t="shared" si="43"/>
        <v>0</v>
      </c>
      <c r="M191" s="126">
        <f t="shared" si="43"/>
        <v>0</v>
      </c>
      <c r="N191" s="126">
        <f t="shared" si="43"/>
        <v>0</v>
      </c>
      <c r="O191" s="126">
        <f>SUM(O192:O200)</f>
        <v>37987104.680000007</v>
      </c>
      <c r="P191" s="83">
        <f t="shared" ref="P191:P200" si="44">K191/H191</f>
        <v>1266.5027882521999</v>
      </c>
      <c r="Q191" s="121" t="s">
        <v>916</v>
      </c>
      <c r="R191" s="122" t="s">
        <v>916</v>
      </c>
      <c r="S191" s="15"/>
    </row>
    <row r="192" spans="1:21" ht="21.95" customHeight="1" x14ac:dyDescent="0.25">
      <c r="A192" s="107" t="s">
        <v>814</v>
      </c>
      <c r="B192" s="118" t="s">
        <v>976</v>
      </c>
      <c r="C192" s="106">
        <v>1979</v>
      </c>
      <c r="D192" s="107" t="s">
        <v>914</v>
      </c>
      <c r="E192" s="107" t="s">
        <v>913</v>
      </c>
      <c r="F192" s="116">
        <v>2</v>
      </c>
      <c r="G192" s="116">
        <v>3</v>
      </c>
      <c r="H192" s="28">
        <v>839.3</v>
      </c>
      <c r="I192" s="28">
        <v>562.1</v>
      </c>
      <c r="J192" s="28">
        <v>480.8</v>
      </c>
      <c r="K192" s="28">
        <f>SUM(L192:O192)</f>
        <v>1739153.37</v>
      </c>
      <c r="L192" s="66">
        <v>0</v>
      </c>
      <c r="M192" s="66">
        <v>0</v>
      </c>
      <c r="N192" s="66">
        <v>0</v>
      </c>
      <c r="O192" s="28">
        <v>1739153.37</v>
      </c>
      <c r="P192" s="66">
        <f t="shared" si="44"/>
        <v>2072.1474681282025</v>
      </c>
      <c r="Q192" s="66">
        <v>9673</v>
      </c>
      <c r="R192" s="40" t="s">
        <v>1075</v>
      </c>
      <c r="S192" s="111"/>
      <c r="U192" s="46"/>
    </row>
    <row r="193" spans="1:19" ht="21.95" customHeight="1" x14ac:dyDescent="0.25">
      <c r="A193" s="107" t="s">
        <v>815</v>
      </c>
      <c r="B193" s="118" t="s">
        <v>1152</v>
      </c>
      <c r="C193" s="106">
        <v>1984</v>
      </c>
      <c r="D193" s="107" t="s">
        <v>914</v>
      </c>
      <c r="E193" s="107" t="s">
        <v>913</v>
      </c>
      <c r="F193" s="116">
        <v>5</v>
      </c>
      <c r="G193" s="116">
        <v>8</v>
      </c>
      <c r="H193" s="28">
        <v>5875.4</v>
      </c>
      <c r="I193" s="66">
        <v>0</v>
      </c>
      <c r="J193" s="28">
        <v>5281.6</v>
      </c>
      <c r="K193" s="28">
        <f t="shared" ref="K193:K200" si="45">SUM(L193:O193)</f>
        <v>3771173.71</v>
      </c>
      <c r="L193" s="66">
        <v>0</v>
      </c>
      <c r="M193" s="66">
        <v>0</v>
      </c>
      <c r="N193" s="66">
        <v>0</v>
      </c>
      <c r="O193" s="28">
        <v>3771173.71</v>
      </c>
      <c r="P193" s="66">
        <f t="shared" si="44"/>
        <v>641.85820710079315</v>
      </c>
      <c r="Q193" s="35">
        <v>9673</v>
      </c>
      <c r="R193" s="40" t="s">
        <v>1075</v>
      </c>
      <c r="S193" s="111"/>
    </row>
    <row r="194" spans="1:19" ht="21" customHeight="1" x14ac:dyDescent="0.25">
      <c r="A194" s="107" t="s">
        <v>816</v>
      </c>
      <c r="B194" s="118" t="s">
        <v>1373</v>
      </c>
      <c r="C194" s="106">
        <v>1976</v>
      </c>
      <c r="D194" s="107" t="s">
        <v>914</v>
      </c>
      <c r="E194" s="107" t="s">
        <v>913</v>
      </c>
      <c r="F194" s="116">
        <v>5</v>
      </c>
      <c r="G194" s="116">
        <v>6</v>
      </c>
      <c r="H194" s="28">
        <v>4887.3999999999996</v>
      </c>
      <c r="I194" s="28">
        <v>394</v>
      </c>
      <c r="J194" s="28">
        <v>4493.3999999999996</v>
      </c>
      <c r="K194" s="28">
        <f t="shared" si="45"/>
        <v>4113000</v>
      </c>
      <c r="L194" s="66">
        <v>0</v>
      </c>
      <c r="M194" s="66">
        <v>0</v>
      </c>
      <c r="N194" s="66">
        <v>0</v>
      </c>
      <c r="O194" s="28">
        <v>4113000</v>
      </c>
      <c r="P194" s="66">
        <f t="shared" si="44"/>
        <v>841.55174530425177</v>
      </c>
      <c r="Q194" s="35">
        <v>9673</v>
      </c>
      <c r="R194" s="62" t="s">
        <v>562</v>
      </c>
      <c r="S194" s="3"/>
    </row>
    <row r="195" spans="1:19" ht="21" customHeight="1" x14ac:dyDescent="0.25">
      <c r="A195" s="157" t="s">
        <v>817</v>
      </c>
      <c r="B195" s="139" t="s">
        <v>977</v>
      </c>
      <c r="C195" s="164">
        <v>1975</v>
      </c>
      <c r="D195" s="157" t="s">
        <v>914</v>
      </c>
      <c r="E195" s="157" t="s">
        <v>913</v>
      </c>
      <c r="F195" s="135">
        <v>5</v>
      </c>
      <c r="G195" s="135">
        <v>2</v>
      </c>
      <c r="H195" s="143">
        <v>3084.9</v>
      </c>
      <c r="I195" s="143">
        <v>1827.9</v>
      </c>
      <c r="J195" s="143">
        <v>1458</v>
      </c>
      <c r="K195" s="28">
        <f t="shared" si="45"/>
        <v>2147026.5099999998</v>
      </c>
      <c r="L195" s="66">
        <v>0</v>
      </c>
      <c r="M195" s="66">
        <v>0</v>
      </c>
      <c r="N195" s="66">
        <v>0</v>
      </c>
      <c r="O195" s="28">
        <v>2147026.5099999998</v>
      </c>
      <c r="P195" s="66">
        <f>K195/H195</f>
        <v>695.97928944212117</v>
      </c>
      <c r="Q195" s="66">
        <v>9673</v>
      </c>
      <c r="R195" s="40" t="s">
        <v>1075</v>
      </c>
      <c r="S195" s="3"/>
    </row>
    <row r="196" spans="1:19" ht="21" customHeight="1" x14ac:dyDescent="0.25">
      <c r="A196" s="158"/>
      <c r="B196" s="140"/>
      <c r="C196" s="165"/>
      <c r="D196" s="158"/>
      <c r="E196" s="158"/>
      <c r="F196" s="136"/>
      <c r="G196" s="136"/>
      <c r="H196" s="144"/>
      <c r="I196" s="144"/>
      <c r="J196" s="144"/>
      <c r="K196" s="28">
        <f t="shared" si="45"/>
        <v>6383413.25</v>
      </c>
      <c r="L196" s="66">
        <v>0</v>
      </c>
      <c r="M196" s="66">
        <v>0</v>
      </c>
      <c r="N196" s="66">
        <v>0</v>
      </c>
      <c r="O196" s="28">
        <v>6383413.25</v>
      </c>
      <c r="P196" s="66">
        <f>K196/H195</f>
        <v>2069.2447891341694</v>
      </c>
      <c r="Q196" s="66">
        <v>9673</v>
      </c>
      <c r="R196" s="40" t="s">
        <v>553</v>
      </c>
      <c r="S196" s="3"/>
    </row>
    <row r="197" spans="1:19" ht="21" customHeight="1" x14ac:dyDescent="0.25">
      <c r="A197" s="107" t="s">
        <v>818</v>
      </c>
      <c r="B197" s="118" t="s">
        <v>978</v>
      </c>
      <c r="C197" s="106">
        <v>1974</v>
      </c>
      <c r="D197" s="107" t="s">
        <v>914</v>
      </c>
      <c r="E197" s="107" t="s">
        <v>913</v>
      </c>
      <c r="F197" s="116">
        <v>5</v>
      </c>
      <c r="G197" s="116">
        <v>2</v>
      </c>
      <c r="H197" s="28">
        <v>2974.4</v>
      </c>
      <c r="I197" s="28">
        <v>2176.4</v>
      </c>
      <c r="J197" s="28">
        <v>1435.4</v>
      </c>
      <c r="K197" s="28">
        <f t="shared" si="45"/>
        <v>2127616.94</v>
      </c>
      <c r="L197" s="66">
        <v>0</v>
      </c>
      <c r="M197" s="66">
        <v>0</v>
      </c>
      <c r="N197" s="66">
        <v>0</v>
      </c>
      <c r="O197" s="28">
        <v>2127616.94</v>
      </c>
      <c r="P197" s="66">
        <f t="shared" si="44"/>
        <v>715.30962210866051</v>
      </c>
      <c r="Q197" s="66">
        <v>9673</v>
      </c>
      <c r="R197" s="40" t="s">
        <v>1075</v>
      </c>
      <c r="S197" s="3"/>
    </row>
    <row r="198" spans="1:19" ht="21" customHeight="1" x14ac:dyDescent="0.25">
      <c r="A198" s="107" t="s">
        <v>819</v>
      </c>
      <c r="B198" s="118" t="s">
        <v>1372</v>
      </c>
      <c r="C198" s="106">
        <v>1973</v>
      </c>
      <c r="D198" s="107" t="s">
        <v>914</v>
      </c>
      <c r="E198" s="107" t="s">
        <v>913</v>
      </c>
      <c r="F198" s="116">
        <v>5</v>
      </c>
      <c r="G198" s="116">
        <v>6</v>
      </c>
      <c r="H198" s="28">
        <v>4865.7</v>
      </c>
      <c r="I198" s="28">
        <v>397.5</v>
      </c>
      <c r="J198" s="28">
        <v>4468.2</v>
      </c>
      <c r="K198" s="28">
        <f>SUM(L198:O198)</f>
        <v>4113000</v>
      </c>
      <c r="L198" s="66">
        <v>0</v>
      </c>
      <c r="M198" s="66">
        <v>0</v>
      </c>
      <c r="N198" s="66">
        <v>0</v>
      </c>
      <c r="O198" s="28">
        <v>4113000</v>
      </c>
      <c r="P198" s="66">
        <f>K198/H198</f>
        <v>845.30488932733215</v>
      </c>
      <c r="Q198" s="66">
        <v>9673</v>
      </c>
      <c r="R198" s="40" t="s">
        <v>553</v>
      </c>
      <c r="S198" s="3"/>
    </row>
    <row r="199" spans="1:19" ht="21" customHeight="1" x14ac:dyDescent="0.25">
      <c r="A199" s="107" t="s">
        <v>820</v>
      </c>
      <c r="B199" s="118" t="s">
        <v>979</v>
      </c>
      <c r="C199" s="106">
        <v>1975</v>
      </c>
      <c r="D199" s="107" t="s">
        <v>914</v>
      </c>
      <c r="E199" s="107" t="s">
        <v>917</v>
      </c>
      <c r="F199" s="116">
        <v>5</v>
      </c>
      <c r="G199" s="116">
        <v>6</v>
      </c>
      <c r="H199" s="28">
        <v>4194.2</v>
      </c>
      <c r="I199" s="28">
        <v>3890.6</v>
      </c>
      <c r="J199" s="28">
        <v>3767.6</v>
      </c>
      <c r="K199" s="28">
        <f t="shared" si="45"/>
        <v>3340606.1</v>
      </c>
      <c r="L199" s="66">
        <v>0</v>
      </c>
      <c r="M199" s="66">
        <v>0</v>
      </c>
      <c r="N199" s="66">
        <v>0</v>
      </c>
      <c r="O199" s="28">
        <v>3340606.1</v>
      </c>
      <c r="P199" s="66">
        <f t="shared" si="44"/>
        <v>796.48230890277057</v>
      </c>
      <c r="Q199" s="66">
        <v>9673</v>
      </c>
      <c r="R199" s="40" t="s">
        <v>1075</v>
      </c>
      <c r="S199" s="3"/>
    </row>
    <row r="200" spans="1:19" ht="21" customHeight="1" x14ac:dyDescent="0.25">
      <c r="A200" s="107" t="s">
        <v>821</v>
      </c>
      <c r="B200" s="118" t="s">
        <v>1374</v>
      </c>
      <c r="C200" s="106">
        <v>1986</v>
      </c>
      <c r="D200" s="107" t="s">
        <v>914</v>
      </c>
      <c r="E200" s="107" t="s">
        <v>918</v>
      </c>
      <c r="F200" s="116">
        <v>5</v>
      </c>
      <c r="G200" s="116">
        <v>4</v>
      </c>
      <c r="H200" s="28">
        <v>3272.4</v>
      </c>
      <c r="I200" s="28">
        <v>2944</v>
      </c>
      <c r="J200" s="28">
        <v>328.4</v>
      </c>
      <c r="K200" s="28">
        <f t="shared" si="45"/>
        <v>10252114.800000001</v>
      </c>
      <c r="L200" s="66">
        <v>0</v>
      </c>
      <c r="M200" s="66">
        <v>0</v>
      </c>
      <c r="N200" s="66">
        <v>0</v>
      </c>
      <c r="O200" s="28">
        <v>10252114.800000001</v>
      </c>
      <c r="P200" s="66">
        <f t="shared" si="44"/>
        <v>3132.9039237257061</v>
      </c>
      <c r="Q200" s="66">
        <v>9673</v>
      </c>
      <c r="R200" s="62" t="s">
        <v>562</v>
      </c>
      <c r="S200" s="3"/>
    </row>
    <row r="201" spans="1:19" ht="22.5" customHeight="1" x14ac:dyDescent="0.25">
      <c r="A201" s="183" t="s">
        <v>1440</v>
      </c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3"/>
    </row>
    <row r="202" spans="1:19" ht="42" customHeight="1" x14ac:dyDescent="0.25">
      <c r="A202" s="146" t="s">
        <v>650</v>
      </c>
      <c r="B202" s="146"/>
      <c r="C202" s="102" t="s">
        <v>916</v>
      </c>
      <c r="D202" s="102" t="s">
        <v>916</v>
      </c>
      <c r="E202" s="102" t="s">
        <v>916</v>
      </c>
      <c r="F202" s="20" t="s">
        <v>916</v>
      </c>
      <c r="G202" s="20" t="s">
        <v>916</v>
      </c>
      <c r="H202" s="82">
        <f t="shared" ref="H202:N202" si="46">SUM(H203:H205)</f>
        <v>1475.3</v>
      </c>
      <c r="I202" s="82">
        <f t="shared" si="46"/>
        <v>518.20000000000005</v>
      </c>
      <c r="J202" s="82">
        <f t="shared" si="46"/>
        <v>875.6</v>
      </c>
      <c r="K202" s="82">
        <f t="shared" si="46"/>
        <v>10715248.26</v>
      </c>
      <c r="L202" s="82">
        <f t="shared" si="46"/>
        <v>0</v>
      </c>
      <c r="M202" s="82">
        <f t="shared" si="46"/>
        <v>0</v>
      </c>
      <c r="N202" s="82">
        <f t="shared" si="46"/>
        <v>0</v>
      </c>
      <c r="O202" s="82">
        <f>SUM(O203:O205)</f>
        <v>10715248.26</v>
      </c>
      <c r="P202" s="83">
        <f>K202/H202</f>
        <v>7263.0978512844849</v>
      </c>
      <c r="Q202" s="121" t="s">
        <v>916</v>
      </c>
      <c r="R202" s="122" t="s">
        <v>916</v>
      </c>
      <c r="S202" s="3"/>
    </row>
    <row r="203" spans="1:19" ht="20.100000000000001" customHeight="1" x14ac:dyDescent="0.25">
      <c r="A203" s="106" t="s">
        <v>822</v>
      </c>
      <c r="B203" s="118" t="s">
        <v>1339</v>
      </c>
      <c r="C203" s="106">
        <v>1966</v>
      </c>
      <c r="D203" s="107" t="s">
        <v>914</v>
      </c>
      <c r="E203" s="106" t="s">
        <v>913</v>
      </c>
      <c r="F203" s="104">
        <v>2</v>
      </c>
      <c r="G203" s="104">
        <v>2</v>
      </c>
      <c r="H203" s="35">
        <v>421.7</v>
      </c>
      <c r="I203" s="35">
        <v>54.9</v>
      </c>
      <c r="J203" s="35">
        <v>321.8</v>
      </c>
      <c r="K203" s="35">
        <f>SUM(L203:O203)</f>
        <v>3774509.95</v>
      </c>
      <c r="L203" s="35">
        <v>0</v>
      </c>
      <c r="M203" s="35">
        <v>0</v>
      </c>
      <c r="N203" s="35">
        <v>0</v>
      </c>
      <c r="O203" s="35">
        <v>3774509.95</v>
      </c>
      <c r="P203" s="66">
        <f t="shared" ref="P203" si="47">K203/H203</f>
        <v>8950.6994308750309</v>
      </c>
      <c r="Q203" s="66">
        <v>9673</v>
      </c>
      <c r="R203" s="75" t="s">
        <v>553</v>
      </c>
      <c r="S203" s="3"/>
    </row>
    <row r="204" spans="1:19" ht="20.100000000000001" customHeight="1" x14ac:dyDescent="0.25">
      <c r="A204" s="106" t="s">
        <v>1169</v>
      </c>
      <c r="B204" s="118" t="s">
        <v>1340</v>
      </c>
      <c r="C204" s="106">
        <v>1966</v>
      </c>
      <c r="D204" s="107" t="s">
        <v>914</v>
      </c>
      <c r="E204" s="106" t="s">
        <v>913</v>
      </c>
      <c r="F204" s="104">
        <v>2</v>
      </c>
      <c r="G204" s="104">
        <v>2</v>
      </c>
      <c r="H204" s="35">
        <v>618.79999999999995</v>
      </c>
      <c r="I204" s="35">
        <v>70.5</v>
      </c>
      <c r="J204" s="35">
        <v>509.8</v>
      </c>
      <c r="K204" s="35">
        <f>SUM(L204:O204)</f>
        <v>5195938.3099999996</v>
      </c>
      <c r="L204" s="35">
        <v>0</v>
      </c>
      <c r="M204" s="35">
        <v>0</v>
      </c>
      <c r="N204" s="35">
        <v>0</v>
      </c>
      <c r="O204" s="35">
        <v>5195938.3099999996</v>
      </c>
      <c r="P204" s="66">
        <f>K204/H204</f>
        <v>8396.7975274725268</v>
      </c>
      <c r="Q204" s="66">
        <v>9673</v>
      </c>
      <c r="R204" s="75" t="s">
        <v>553</v>
      </c>
      <c r="S204" s="3"/>
    </row>
    <row r="205" spans="1:19" ht="21" customHeight="1" x14ac:dyDescent="0.25">
      <c r="A205" s="107" t="s">
        <v>823</v>
      </c>
      <c r="B205" s="118" t="s">
        <v>975</v>
      </c>
      <c r="C205" s="106">
        <v>1966</v>
      </c>
      <c r="D205" s="107" t="s">
        <v>914</v>
      </c>
      <c r="E205" s="107" t="s">
        <v>913</v>
      </c>
      <c r="F205" s="104">
        <v>2</v>
      </c>
      <c r="G205" s="104">
        <v>2</v>
      </c>
      <c r="H205" s="28">
        <v>434.8</v>
      </c>
      <c r="I205" s="28">
        <v>392.8</v>
      </c>
      <c r="J205" s="28">
        <v>44</v>
      </c>
      <c r="K205" s="28">
        <f t="shared" ref="K205" si="48">SUM(L205:O205)</f>
        <v>1744800</v>
      </c>
      <c r="L205" s="66">
        <v>0</v>
      </c>
      <c r="M205" s="66">
        <v>0</v>
      </c>
      <c r="N205" s="66">
        <v>0</v>
      </c>
      <c r="O205" s="28">
        <v>1744800</v>
      </c>
      <c r="P205" s="66">
        <f>K205/H205</f>
        <v>4012.8794848206071</v>
      </c>
      <c r="Q205" s="66">
        <v>9673</v>
      </c>
      <c r="R205" s="40" t="s">
        <v>553</v>
      </c>
      <c r="S205" s="3"/>
    </row>
    <row r="206" spans="1:19" ht="23.25" customHeight="1" x14ac:dyDescent="0.25">
      <c r="A206" s="183" t="s">
        <v>1441</v>
      </c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3"/>
    </row>
    <row r="207" spans="1:19" ht="42" customHeight="1" x14ac:dyDescent="0.25">
      <c r="A207" s="146" t="s">
        <v>652</v>
      </c>
      <c r="B207" s="146"/>
      <c r="C207" s="102" t="s">
        <v>916</v>
      </c>
      <c r="D207" s="102" t="s">
        <v>916</v>
      </c>
      <c r="E207" s="102" t="s">
        <v>916</v>
      </c>
      <c r="F207" s="20" t="s">
        <v>916</v>
      </c>
      <c r="G207" s="20" t="s">
        <v>916</v>
      </c>
      <c r="H207" s="126">
        <f t="shared" ref="H207:N207" si="49">SUM(H208:H209)</f>
        <v>1001.2</v>
      </c>
      <c r="I207" s="126">
        <f t="shared" si="49"/>
        <v>485</v>
      </c>
      <c r="J207" s="126">
        <f t="shared" si="49"/>
        <v>872.8</v>
      </c>
      <c r="K207" s="126">
        <f t="shared" si="49"/>
        <v>5122019.2</v>
      </c>
      <c r="L207" s="126">
        <f t="shared" si="49"/>
        <v>0</v>
      </c>
      <c r="M207" s="126">
        <f t="shared" si="49"/>
        <v>0</v>
      </c>
      <c r="N207" s="126">
        <f t="shared" si="49"/>
        <v>0</v>
      </c>
      <c r="O207" s="126">
        <f>SUM(O208:O209)</f>
        <v>5122019.2</v>
      </c>
      <c r="P207" s="83">
        <f>K207/H207</f>
        <v>5115.8801438274068</v>
      </c>
      <c r="Q207" s="121" t="s">
        <v>916</v>
      </c>
      <c r="R207" s="122" t="s">
        <v>916</v>
      </c>
      <c r="S207" s="3"/>
    </row>
    <row r="208" spans="1:19" ht="21.95" customHeight="1" x14ac:dyDescent="0.25">
      <c r="A208" s="107" t="s">
        <v>824</v>
      </c>
      <c r="B208" s="118" t="s">
        <v>980</v>
      </c>
      <c r="C208" s="106">
        <v>1982</v>
      </c>
      <c r="D208" s="107" t="s">
        <v>914</v>
      </c>
      <c r="E208" s="107" t="s">
        <v>918</v>
      </c>
      <c r="F208" s="116">
        <v>2</v>
      </c>
      <c r="G208" s="116">
        <v>2</v>
      </c>
      <c r="H208" s="28">
        <v>500.6</v>
      </c>
      <c r="I208" s="28">
        <v>464.1</v>
      </c>
      <c r="J208" s="28">
        <v>393.1</v>
      </c>
      <c r="K208" s="28">
        <f>SUM(L208:O208)</f>
        <v>750900</v>
      </c>
      <c r="L208" s="66">
        <v>0</v>
      </c>
      <c r="M208" s="66">
        <v>0</v>
      </c>
      <c r="N208" s="66">
        <v>0</v>
      </c>
      <c r="O208" s="28">
        <v>750900</v>
      </c>
      <c r="P208" s="66">
        <f>K208/H208</f>
        <v>1500</v>
      </c>
      <c r="Q208" s="66">
        <v>9673</v>
      </c>
      <c r="R208" s="62" t="s">
        <v>562</v>
      </c>
      <c r="S208" s="3"/>
    </row>
    <row r="209" spans="1:19" ht="21.95" customHeight="1" x14ac:dyDescent="0.25">
      <c r="A209" s="107" t="s">
        <v>825</v>
      </c>
      <c r="B209" s="118" t="s">
        <v>1289</v>
      </c>
      <c r="C209" s="106">
        <v>1982</v>
      </c>
      <c r="D209" s="107" t="s">
        <v>914</v>
      </c>
      <c r="E209" s="107" t="s">
        <v>918</v>
      </c>
      <c r="F209" s="116">
        <v>2</v>
      </c>
      <c r="G209" s="116">
        <v>2</v>
      </c>
      <c r="H209" s="28">
        <v>500.6</v>
      </c>
      <c r="I209" s="28">
        <v>20.9</v>
      </c>
      <c r="J209" s="28">
        <v>479.7</v>
      </c>
      <c r="K209" s="28">
        <f>SUM(L209:O209)</f>
        <v>4371119.2</v>
      </c>
      <c r="L209" s="66">
        <v>0</v>
      </c>
      <c r="M209" s="66">
        <v>0</v>
      </c>
      <c r="N209" s="66">
        <v>0</v>
      </c>
      <c r="O209" s="28">
        <v>4371119.2</v>
      </c>
      <c r="P209" s="66">
        <f>K209/H209</f>
        <v>8731.7602876548135</v>
      </c>
      <c r="Q209" s="66">
        <v>9673</v>
      </c>
      <c r="R209" s="62" t="s">
        <v>553</v>
      </c>
      <c r="S209" s="3"/>
    </row>
    <row r="210" spans="1:19" ht="27.6" customHeight="1" x14ac:dyDescent="0.25">
      <c r="A210" s="145" t="s">
        <v>1442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3"/>
    </row>
    <row r="211" spans="1:19" s="2" customFormat="1" ht="42" customHeight="1" x14ac:dyDescent="0.25">
      <c r="A211" s="146" t="s">
        <v>655</v>
      </c>
      <c r="B211" s="192"/>
      <c r="C211" s="102" t="s">
        <v>916</v>
      </c>
      <c r="D211" s="102" t="s">
        <v>916</v>
      </c>
      <c r="E211" s="102" t="s">
        <v>916</v>
      </c>
      <c r="F211" s="20" t="s">
        <v>916</v>
      </c>
      <c r="G211" s="20" t="s">
        <v>916</v>
      </c>
      <c r="H211" s="78">
        <f>SUM(H212:H217)</f>
        <v>4266.8</v>
      </c>
      <c r="I211" s="78">
        <f t="shared" ref="I211:O211" si="50">SUM(I212:I217)</f>
        <v>2865</v>
      </c>
      <c r="J211" s="78">
        <f t="shared" si="50"/>
        <v>3674</v>
      </c>
      <c r="K211" s="78">
        <f t="shared" si="50"/>
        <v>10903870.290000001</v>
      </c>
      <c r="L211" s="78">
        <f t="shared" si="50"/>
        <v>0</v>
      </c>
      <c r="M211" s="78">
        <f t="shared" si="50"/>
        <v>0</v>
      </c>
      <c r="N211" s="78">
        <f t="shared" si="50"/>
        <v>0</v>
      </c>
      <c r="O211" s="78">
        <f t="shared" si="50"/>
        <v>10903870.290000001</v>
      </c>
      <c r="P211" s="83">
        <f t="shared" ref="P211:P217" si="51">K211/H211</f>
        <v>2555.5147393831444</v>
      </c>
      <c r="Q211" s="121" t="s">
        <v>916</v>
      </c>
      <c r="R211" s="80" t="s">
        <v>916</v>
      </c>
      <c r="S211" s="15"/>
    </row>
    <row r="212" spans="1:19" s="2" customFormat="1" ht="23.1" customHeight="1" x14ac:dyDescent="0.25">
      <c r="A212" s="115" t="s">
        <v>826</v>
      </c>
      <c r="B212" s="118" t="s">
        <v>512</v>
      </c>
      <c r="C212" s="106">
        <v>1985</v>
      </c>
      <c r="D212" s="106" t="s">
        <v>914</v>
      </c>
      <c r="E212" s="106" t="s">
        <v>511</v>
      </c>
      <c r="F212" s="104">
        <v>2</v>
      </c>
      <c r="G212" s="104">
        <v>2</v>
      </c>
      <c r="H212" s="28">
        <v>913.5</v>
      </c>
      <c r="I212" s="28">
        <v>828.5</v>
      </c>
      <c r="J212" s="28">
        <v>745.5</v>
      </c>
      <c r="K212" s="28">
        <f>SUM(L212:O212)</f>
        <v>2150300.37</v>
      </c>
      <c r="L212" s="28">
        <v>0</v>
      </c>
      <c r="M212" s="28">
        <v>0</v>
      </c>
      <c r="N212" s="28">
        <v>0</v>
      </c>
      <c r="O212" s="28">
        <v>2150300.37</v>
      </c>
      <c r="P212" s="28">
        <f t="shared" si="51"/>
        <v>2353.9139244663384</v>
      </c>
      <c r="Q212" s="28">
        <v>9673</v>
      </c>
      <c r="R212" s="62" t="s">
        <v>1075</v>
      </c>
      <c r="S212" s="15"/>
    </row>
    <row r="213" spans="1:19" ht="23.1" customHeight="1" x14ac:dyDescent="0.25">
      <c r="A213" s="115" t="s">
        <v>827</v>
      </c>
      <c r="B213" s="118" t="s">
        <v>658</v>
      </c>
      <c r="C213" s="106">
        <v>1966</v>
      </c>
      <c r="D213" s="106" t="s">
        <v>914</v>
      </c>
      <c r="E213" s="106" t="s">
        <v>511</v>
      </c>
      <c r="F213" s="104">
        <v>2</v>
      </c>
      <c r="G213" s="104">
        <v>2</v>
      </c>
      <c r="H213" s="28">
        <v>544.6</v>
      </c>
      <c r="I213" s="28">
        <v>458.9</v>
      </c>
      <c r="J213" s="28">
        <v>421.7</v>
      </c>
      <c r="K213" s="28">
        <f t="shared" ref="K213:K217" si="52">SUM(L213:O213)</f>
        <v>1401762.91</v>
      </c>
      <c r="L213" s="28">
        <v>0</v>
      </c>
      <c r="M213" s="28">
        <v>0</v>
      </c>
      <c r="N213" s="28">
        <v>0</v>
      </c>
      <c r="O213" s="28">
        <v>1401762.91</v>
      </c>
      <c r="P213" s="28">
        <f t="shared" si="51"/>
        <v>2573.9311604847594</v>
      </c>
      <c r="Q213" s="28">
        <v>9673</v>
      </c>
      <c r="R213" s="62" t="s">
        <v>1075</v>
      </c>
      <c r="S213" s="3"/>
    </row>
    <row r="214" spans="1:19" s="2" customFormat="1" ht="23.1" customHeight="1" x14ac:dyDescent="0.25">
      <c r="A214" s="115" t="s">
        <v>828</v>
      </c>
      <c r="B214" s="118" t="s">
        <v>513</v>
      </c>
      <c r="C214" s="106">
        <v>1979</v>
      </c>
      <c r="D214" s="106" t="s">
        <v>914</v>
      </c>
      <c r="E214" s="106" t="s">
        <v>511</v>
      </c>
      <c r="F214" s="104">
        <v>2</v>
      </c>
      <c r="G214" s="104">
        <v>2</v>
      </c>
      <c r="H214" s="28">
        <v>717.2</v>
      </c>
      <c r="I214" s="28">
        <v>638.79999999999995</v>
      </c>
      <c r="J214" s="28">
        <v>638.79999999999995</v>
      </c>
      <c r="K214" s="28">
        <f t="shared" si="52"/>
        <v>1720627.35</v>
      </c>
      <c r="L214" s="28">
        <v>0</v>
      </c>
      <c r="M214" s="28">
        <v>0</v>
      </c>
      <c r="N214" s="28">
        <v>0</v>
      </c>
      <c r="O214" s="28">
        <v>1720627.35</v>
      </c>
      <c r="P214" s="28">
        <f t="shared" si="51"/>
        <v>2399.0900027886223</v>
      </c>
      <c r="Q214" s="28">
        <v>9673</v>
      </c>
      <c r="R214" s="62" t="s">
        <v>1075</v>
      </c>
      <c r="S214" s="15"/>
    </row>
    <row r="215" spans="1:19" ht="23.1" customHeight="1" x14ac:dyDescent="0.25">
      <c r="A215" s="115" t="s">
        <v>829</v>
      </c>
      <c r="B215" s="118" t="s">
        <v>514</v>
      </c>
      <c r="C215" s="106">
        <v>1961</v>
      </c>
      <c r="D215" s="106" t="s">
        <v>914</v>
      </c>
      <c r="E215" s="106" t="s">
        <v>511</v>
      </c>
      <c r="F215" s="104">
        <v>2</v>
      </c>
      <c r="G215" s="104">
        <v>1</v>
      </c>
      <c r="H215" s="28">
        <v>307.7</v>
      </c>
      <c r="I215" s="28">
        <v>285.2</v>
      </c>
      <c r="J215" s="28">
        <v>209.5</v>
      </c>
      <c r="K215" s="28">
        <f t="shared" si="52"/>
        <v>802307.54</v>
      </c>
      <c r="L215" s="28">
        <v>0</v>
      </c>
      <c r="M215" s="28">
        <v>0</v>
      </c>
      <c r="N215" s="28">
        <v>0</v>
      </c>
      <c r="O215" s="28">
        <v>802307.54</v>
      </c>
      <c r="P215" s="28">
        <f t="shared" si="51"/>
        <v>2607.4343191420216</v>
      </c>
      <c r="Q215" s="28">
        <v>9673</v>
      </c>
      <c r="R215" s="62" t="s">
        <v>1075</v>
      </c>
      <c r="S215" s="87"/>
    </row>
    <row r="216" spans="1:19" ht="23.1" customHeight="1" x14ac:dyDescent="0.25">
      <c r="A216" s="115" t="s">
        <v>830</v>
      </c>
      <c r="B216" s="118" t="s">
        <v>1252</v>
      </c>
      <c r="C216" s="106">
        <v>1979</v>
      </c>
      <c r="D216" s="106" t="s">
        <v>914</v>
      </c>
      <c r="E216" s="106" t="s">
        <v>511</v>
      </c>
      <c r="F216" s="104">
        <v>3</v>
      </c>
      <c r="G216" s="104">
        <v>2</v>
      </c>
      <c r="H216" s="56">
        <v>1062</v>
      </c>
      <c r="I216" s="28">
        <v>0</v>
      </c>
      <c r="J216" s="56">
        <v>1004.9</v>
      </c>
      <c r="K216" s="28">
        <f t="shared" si="52"/>
        <v>4183139.35</v>
      </c>
      <c r="L216" s="28">
        <v>0</v>
      </c>
      <c r="M216" s="28">
        <v>0</v>
      </c>
      <c r="N216" s="28">
        <v>0</v>
      </c>
      <c r="O216" s="28">
        <v>4183139.35</v>
      </c>
      <c r="P216" s="28">
        <f t="shared" si="51"/>
        <v>3938.925941619586</v>
      </c>
      <c r="Q216" s="28">
        <v>9673</v>
      </c>
      <c r="R216" s="62" t="s">
        <v>553</v>
      </c>
      <c r="S216" s="87"/>
    </row>
    <row r="217" spans="1:19" ht="23.1" customHeight="1" x14ac:dyDescent="0.25">
      <c r="A217" s="115" t="s">
        <v>831</v>
      </c>
      <c r="B217" s="118" t="s">
        <v>734</v>
      </c>
      <c r="C217" s="106">
        <v>1988</v>
      </c>
      <c r="D217" s="106" t="s">
        <v>914</v>
      </c>
      <c r="E217" s="106" t="s">
        <v>117</v>
      </c>
      <c r="F217" s="104">
        <v>3</v>
      </c>
      <c r="G217" s="104">
        <v>2</v>
      </c>
      <c r="H217" s="28">
        <v>721.8</v>
      </c>
      <c r="I217" s="28">
        <v>653.6</v>
      </c>
      <c r="J217" s="28">
        <v>653.6</v>
      </c>
      <c r="K217" s="28">
        <f t="shared" si="52"/>
        <v>645732.77</v>
      </c>
      <c r="L217" s="28">
        <v>0</v>
      </c>
      <c r="M217" s="28">
        <v>0</v>
      </c>
      <c r="N217" s="28">
        <v>0</v>
      </c>
      <c r="O217" s="28">
        <v>645732.77</v>
      </c>
      <c r="P217" s="28">
        <f t="shared" si="51"/>
        <v>894.61453311166531</v>
      </c>
      <c r="Q217" s="28">
        <v>9673</v>
      </c>
      <c r="R217" s="62" t="s">
        <v>1075</v>
      </c>
      <c r="S217" s="87"/>
    </row>
    <row r="218" spans="1:19" ht="21.75" customHeight="1" x14ac:dyDescent="0.25">
      <c r="A218" s="183" t="s">
        <v>1443</v>
      </c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3"/>
    </row>
    <row r="219" spans="1:19" s="2" customFormat="1" ht="42" customHeight="1" x14ac:dyDescent="0.25">
      <c r="A219" s="146" t="s">
        <v>654</v>
      </c>
      <c r="B219" s="146"/>
      <c r="C219" s="100" t="s">
        <v>916</v>
      </c>
      <c r="D219" s="100" t="s">
        <v>916</v>
      </c>
      <c r="E219" s="100" t="s">
        <v>916</v>
      </c>
      <c r="F219" s="81" t="s">
        <v>916</v>
      </c>
      <c r="G219" s="81" t="s">
        <v>916</v>
      </c>
      <c r="H219" s="82">
        <f>SUM(H220)</f>
        <v>1003.7</v>
      </c>
      <c r="I219" s="82">
        <f t="shared" ref="I219:O219" si="53">SUM(I220)</f>
        <v>917.6</v>
      </c>
      <c r="J219" s="82">
        <f t="shared" si="53"/>
        <v>917.6</v>
      </c>
      <c r="K219" s="82">
        <f t="shared" si="53"/>
        <v>2811110.4</v>
      </c>
      <c r="L219" s="82">
        <f t="shared" si="53"/>
        <v>0</v>
      </c>
      <c r="M219" s="82">
        <f t="shared" si="53"/>
        <v>0</v>
      </c>
      <c r="N219" s="82">
        <f t="shared" si="53"/>
        <v>0</v>
      </c>
      <c r="O219" s="82">
        <f t="shared" si="53"/>
        <v>2811110.4</v>
      </c>
      <c r="P219" s="83">
        <f>K219/H219</f>
        <v>2800.7476337551061</v>
      </c>
      <c r="Q219" s="121" t="s">
        <v>916</v>
      </c>
      <c r="R219" s="122" t="s">
        <v>916</v>
      </c>
      <c r="S219" s="15"/>
    </row>
    <row r="220" spans="1:19" ht="20.100000000000001" customHeight="1" x14ac:dyDescent="0.25">
      <c r="A220" s="106" t="s">
        <v>832</v>
      </c>
      <c r="B220" s="118" t="s">
        <v>983</v>
      </c>
      <c r="C220" s="106">
        <v>1976</v>
      </c>
      <c r="D220" s="107" t="s">
        <v>914</v>
      </c>
      <c r="E220" s="107" t="s">
        <v>913</v>
      </c>
      <c r="F220" s="104">
        <v>2</v>
      </c>
      <c r="G220" s="104">
        <v>3</v>
      </c>
      <c r="H220" s="28">
        <v>1003.7</v>
      </c>
      <c r="I220" s="28">
        <v>917.6</v>
      </c>
      <c r="J220" s="28">
        <v>917.6</v>
      </c>
      <c r="K220" s="28">
        <f t="shared" ref="K220" si="54">SUM(L220:O220)</f>
        <v>2811110.4</v>
      </c>
      <c r="L220" s="66">
        <v>0</v>
      </c>
      <c r="M220" s="66">
        <v>0</v>
      </c>
      <c r="N220" s="66">
        <v>0</v>
      </c>
      <c r="O220" s="28">
        <v>2811110.4</v>
      </c>
      <c r="P220" s="66">
        <f>K220/H220</f>
        <v>2800.7476337551061</v>
      </c>
      <c r="Q220" s="66">
        <v>9673</v>
      </c>
      <c r="R220" s="62" t="s">
        <v>562</v>
      </c>
      <c r="S220" s="3"/>
    </row>
    <row r="221" spans="1:19" ht="24" customHeight="1" x14ac:dyDescent="0.25">
      <c r="A221" s="183" t="s">
        <v>1444</v>
      </c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3"/>
    </row>
    <row r="222" spans="1:19" ht="40.15" customHeight="1" x14ac:dyDescent="0.25">
      <c r="A222" s="146" t="s">
        <v>653</v>
      </c>
      <c r="B222" s="146"/>
      <c r="C222" s="100" t="s">
        <v>916</v>
      </c>
      <c r="D222" s="100" t="s">
        <v>916</v>
      </c>
      <c r="E222" s="100" t="s">
        <v>916</v>
      </c>
      <c r="F222" s="81" t="s">
        <v>916</v>
      </c>
      <c r="G222" s="81" t="s">
        <v>916</v>
      </c>
      <c r="H222" s="82">
        <f>SUM(H223:H224)</f>
        <v>2932.5</v>
      </c>
      <c r="I222" s="82">
        <f t="shared" ref="I222:O222" si="55">SUM(I223:I224)</f>
        <v>2662.3</v>
      </c>
      <c r="J222" s="82">
        <f t="shared" si="55"/>
        <v>2615.9</v>
      </c>
      <c r="K222" s="82">
        <f t="shared" si="55"/>
        <v>10148516.48</v>
      </c>
      <c r="L222" s="82">
        <f t="shared" si="55"/>
        <v>0</v>
      </c>
      <c r="M222" s="82">
        <f t="shared" si="55"/>
        <v>0</v>
      </c>
      <c r="N222" s="82">
        <f t="shared" si="55"/>
        <v>0</v>
      </c>
      <c r="O222" s="82">
        <f t="shared" si="55"/>
        <v>10148516.48</v>
      </c>
      <c r="P222" s="83">
        <f>K222/H222</f>
        <v>3460.7046820119353</v>
      </c>
      <c r="Q222" s="121" t="s">
        <v>916</v>
      </c>
      <c r="R222" s="122" t="s">
        <v>916</v>
      </c>
      <c r="S222" s="3"/>
    </row>
    <row r="223" spans="1:19" s="2" customFormat="1" ht="18" customHeight="1" x14ac:dyDescent="0.25">
      <c r="A223" s="106" t="s">
        <v>833</v>
      </c>
      <c r="B223" s="118" t="s">
        <v>981</v>
      </c>
      <c r="C223" s="106">
        <v>1983</v>
      </c>
      <c r="D223" s="107" t="s">
        <v>914</v>
      </c>
      <c r="E223" s="107" t="s">
        <v>913</v>
      </c>
      <c r="F223" s="104">
        <v>3</v>
      </c>
      <c r="G223" s="104">
        <v>4</v>
      </c>
      <c r="H223" s="28">
        <v>2144.9</v>
      </c>
      <c r="I223" s="28">
        <v>1942.9</v>
      </c>
      <c r="J223" s="28">
        <v>1942.9</v>
      </c>
      <c r="K223" s="28">
        <f t="shared" ref="K223:K224" si="56">SUM(L223:O223)</f>
        <v>6421374.0800000001</v>
      </c>
      <c r="L223" s="66">
        <v>0</v>
      </c>
      <c r="M223" s="66">
        <v>0</v>
      </c>
      <c r="N223" s="66">
        <v>0</v>
      </c>
      <c r="O223" s="28">
        <v>6421374.0800000001</v>
      </c>
      <c r="P223" s="66">
        <f>K223/H223</f>
        <v>2993.7871602405708</v>
      </c>
      <c r="Q223" s="66">
        <v>9673</v>
      </c>
      <c r="R223" s="62" t="s">
        <v>562</v>
      </c>
      <c r="S223" s="15"/>
    </row>
    <row r="224" spans="1:19" s="2" customFormat="1" ht="18" customHeight="1" x14ac:dyDescent="0.25">
      <c r="A224" s="107" t="s">
        <v>834</v>
      </c>
      <c r="B224" s="118" t="s">
        <v>982</v>
      </c>
      <c r="C224" s="106">
        <v>1972</v>
      </c>
      <c r="D224" s="107" t="s">
        <v>914</v>
      </c>
      <c r="E224" s="107" t="s">
        <v>913</v>
      </c>
      <c r="F224" s="104">
        <v>3</v>
      </c>
      <c r="G224" s="104">
        <v>2</v>
      </c>
      <c r="H224" s="28">
        <v>787.6</v>
      </c>
      <c r="I224" s="28">
        <v>719.4</v>
      </c>
      <c r="J224" s="28">
        <v>673</v>
      </c>
      <c r="K224" s="28">
        <f t="shared" si="56"/>
        <v>3727142.4</v>
      </c>
      <c r="L224" s="66">
        <v>0</v>
      </c>
      <c r="M224" s="66">
        <v>0</v>
      </c>
      <c r="N224" s="66">
        <v>0</v>
      </c>
      <c r="O224" s="28">
        <v>3727142.4</v>
      </c>
      <c r="P224" s="66">
        <f>K224/H224</f>
        <v>4732.2783138649056</v>
      </c>
      <c r="Q224" s="66">
        <v>9673</v>
      </c>
      <c r="R224" s="62" t="s">
        <v>562</v>
      </c>
      <c r="S224" s="15"/>
    </row>
    <row r="225" spans="1:19" ht="24.75" customHeight="1" x14ac:dyDescent="0.25">
      <c r="A225" s="148" t="s">
        <v>1445</v>
      </c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3"/>
    </row>
    <row r="226" spans="1:19" ht="40.15" customHeight="1" x14ac:dyDescent="0.25">
      <c r="A226" s="193" t="s">
        <v>656</v>
      </c>
      <c r="B226" s="192"/>
      <c r="C226" s="102" t="s">
        <v>916</v>
      </c>
      <c r="D226" s="102" t="s">
        <v>916</v>
      </c>
      <c r="E226" s="102" t="s">
        <v>916</v>
      </c>
      <c r="F226" s="20" t="s">
        <v>916</v>
      </c>
      <c r="G226" s="20" t="s">
        <v>916</v>
      </c>
      <c r="H226" s="83">
        <f>SUM(H227:H230)</f>
        <v>988.4</v>
      </c>
      <c r="I226" s="83">
        <f t="shared" ref="I226:J226" si="57">SUM(I227:I230)</f>
        <v>542.70000000000005</v>
      </c>
      <c r="J226" s="83">
        <f t="shared" si="57"/>
        <v>495.6</v>
      </c>
      <c r="K226" s="83">
        <f>SUM(K227:K230)</f>
        <v>4122348</v>
      </c>
      <c r="L226" s="83">
        <f t="shared" ref="L226:O226" si="58">SUM(L227:L230)</f>
        <v>0</v>
      </c>
      <c r="M226" s="83">
        <f t="shared" si="58"/>
        <v>0</v>
      </c>
      <c r="N226" s="83">
        <f t="shared" si="58"/>
        <v>0</v>
      </c>
      <c r="O226" s="83">
        <f t="shared" si="58"/>
        <v>4122348</v>
      </c>
      <c r="P226" s="83">
        <f>K226/H226</f>
        <v>4170.728450020235</v>
      </c>
      <c r="Q226" s="127" t="s">
        <v>916</v>
      </c>
      <c r="R226" s="9" t="s">
        <v>916</v>
      </c>
      <c r="S226" s="3"/>
    </row>
    <row r="227" spans="1:19" s="2" customFormat="1" ht="20.25" customHeight="1" x14ac:dyDescent="0.25">
      <c r="A227" s="198" t="s">
        <v>835</v>
      </c>
      <c r="B227" s="139" t="s">
        <v>743</v>
      </c>
      <c r="C227" s="164">
        <v>1978</v>
      </c>
      <c r="D227" s="164" t="s">
        <v>914</v>
      </c>
      <c r="E227" s="157" t="s">
        <v>913</v>
      </c>
      <c r="F227" s="141">
        <v>2</v>
      </c>
      <c r="G227" s="141">
        <v>1</v>
      </c>
      <c r="H227" s="175">
        <v>492.9</v>
      </c>
      <c r="I227" s="175">
        <v>271.7</v>
      </c>
      <c r="J227" s="175">
        <v>224.6</v>
      </c>
      <c r="K227" s="28">
        <f t="shared" ref="K227:K230" si="59">SUM(L227:O227)</f>
        <v>500000</v>
      </c>
      <c r="L227" s="66">
        <v>0</v>
      </c>
      <c r="M227" s="66">
        <v>0</v>
      </c>
      <c r="N227" s="66">
        <v>0</v>
      </c>
      <c r="O227" s="28">
        <v>500000</v>
      </c>
      <c r="P227" s="66">
        <f>K227/H227</f>
        <v>1014.4045445323595</v>
      </c>
      <c r="Q227" s="28">
        <v>9673</v>
      </c>
      <c r="R227" s="40" t="s">
        <v>553</v>
      </c>
      <c r="S227" s="15"/>
    </row>
    <row r="228" spans="1:19" s="2" customFormat="1" ht="20.25" customHeight="1" x14ac:dyDescent="0.25">
      <c r="A228" s="199"/>
      <c r="B228" s="140"/>
      <c r="C228" s="165"/>
      <c r="D228" s="165"/>
      <c r="E228" s="158"/>
      <c r="F228" s="142"/>
      <c r="G228" s="142"/>
      <c r="H228" s="176"/>
      <c r="I228" s="176"/>
      <c r="J228" s="176"/>
      <c r="K228" s="28">
        <f t="shared" si="59"/>
        <v>1550221</v>
      </c>
      <c r="L228" s="66">
        <v>0</v>
      </c>
      <c r="M228" s="66">
        <v>0</v>
      </c>
      <c r="N228" s="66">
        <v>0</v>
      </c>
      <c r="O228" s="28">
        <v>1550221</v>
      </c>
      <c r="P228" s="66">
        <f>K228/H227</f>
        <v>3145.102454858998</v>
      </c>
      <c r="Q228" s="28">
        <v>9673</v>
      </c>
      <c r="R228" s="40" t="s">
        <v>562</v>
      </c>
      <c r="S228" s="15"/>
    </row>
    <row r="229" spans="1:19" s="8" customFormat="1" ht="20.25" customHeight="1" x14ac:dyDescent="0.25">
      <c r="A229" s="198" t="s">
        <v>836</v>
      </c>
      <c r="B229" s="139" t="s">
        <v>744</v>
      </c>
      <c r="C229" s="164">
        <v>1977</v>
      </c>
      <c r="D229" s="157" t="s">
        <v>914</v>
      </c>
      <c r="E229" s="157" t="s">
        <v>913</v>
      </c>
      <c r="F229" s="135">
        <v>2</v>
      </c>
      <c r="G229" s="135">
        <v>1</v>
      </c>
      <c r="H229" s="175">
        <v>495.5</v>
      </c>
      <c r="I229" s="175">
        <v>271</v>
      </c>
      <c r="J229" s="175">
        <v>271</v>
      </c>
      <c r="K229" s="28">
        <f t="shared" si="59"/>
        <v>500000</v>
      </c>
      <c r="L229" s="66">
        <v>0</v>
      </c>
      <c r="M229" s="66">
        <v>0</v>
      </c>
      <c r="N229" s="66">
        <v>0</v>
      </c>
      <c r="O229" s="28">
        <v>500000</v>
      </c>
      <c r="P229" s="66">
        <f>K229/H229</f>
        <v>1009.0817356205853</v>
      </c>
      <c r="Q229" s="28">
        <v>9673</v>
      </c>
      <c r="R229" s="40" t="s">
        <v>553</v>
      </c>
      <c r="S229" s="14"/>
    </row>
    <row r="230" spans="1:19" s="8" customFormat="1" ht="20.25" customHeight="1" x14ac:dyDescent="0.25">
      <c r="A230" s="199"/>
      <c r="B230" s="140"/>
      <c r="C230" s="165"/>
      <c r="D230" s="158"/>
      <c r="E230" s="158"/>
      <c r="F230" s="136"/>
      <c r="G230" s="136"/>
      <c r="H230" s="176"/>
      <c r="I230" s="176"/>
      <c r="J230" s="176"/>
      <c r="K230" s="28">
        <f t="shared" si="59"/>
        <v>1572127</v>
      </c>
      <c r="L230" s="66">
        <v>0</v>
      </c>
      <c r="M230" s="66">
        <v>0</v>
      </c>
      <c r="N230" s="66">
        <v>0</v>
      </c>
      <c r="O230" s="28">
        <v>1572127</v>
      </c>
      <c r="P230" s="66">
        <f>K230/H229</f>
        <v>3172.8092835519678</v>
      </c>
      <c r="Q230" s="28">
        <v>9673</v>
      </c>
      <c r="R230" s="40" t="s">
        <v>562</v>
      </c>
      <c r="S230" s="14"/>
    </row>
    <row r="231" spans="1:19" s="8" customFormat="1" ht="19.899999999999999" customHeight="1" x14ac:dyDescent="0.25">
      <c r="A231" s="145" t="s">
        <v>1448</v>
      </c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"/>
    </row>
    <row r="232" spans="1:19" ht="36" customHeight="1" x14ac:dyDescent="0.25">
      <c r="A232" s="146" t="s">
        <v>657</v>
      </c>
      <c r="B232" s="146"/>
      <c r="C232" s="100" t="s">
        <v>916</v>
      </c>
      <c r="D232" s="100" t="s">
        <v>916</v>
      </c>
      <c r="E232" s="100" t="s">
        <v>916</v>
      </c>
      <c r="F232" s="81" t="s">
        <v>916</v>
      </c>
      <c r="G232" s="81" t="s">
        <v>916</v>
      </c>
      <c r="H232" s="82">
        <f t="shared" ref="H232:N232" si="60">SUM(H233:H239)</f>
        <v>4605.2</v>
      </c>
      <c r="I232" s="82">
        <f t="shared" si="60"/>
        <v>4049.3</v>
      </c>
      <c r="J232" s="82">
        <f t="shared" si="60"/>
        <v>3248.1000000000004</v>
      </c>
      <c r="K232" s="82">
        <f t="shared" si="60"/>
        <v>15992845.07</v>
      </c>
      <c r="L232" s="82">
        <f t="shared" si="60"/>
        <v>0</v>
      </c>
      <c r="M232" s="82">
        <f t="shared" si="60"/>
        <v>0</v>
      </c>
      <c r="N232" s="82">
        <f t="shared" si="60"/>
        <v>0</v>
      </c>
      <c r="O232" s="82">
        <f>SUM(O233:O239)</f>
        <v>15992845.07</v>
      </c>
      <c r="P232" s="83">
        <f t="shared" ref="P232:P239" si="61">K232/H232</f>
        <v>3472.7796990358729</v>
      </c>
      <c r="Q232" s="121" t="s">
        <v>916</v>
      </c>
      <c r="R232" s="122" t="s">
        <v>916</v>
      </c>
      <c r="S232" s="3"/>
    </row>
    <row r="233" spans="1:19" s="2" customFormat="1" ht="20.100000000000001" customHeight="1" x14ac:dyDescent="0.25">
      <c r="A233" s="107" t="s">
        <v>837</v>
      </c>
      <c r="B233" s="118" t="s">
        <v>984</v>
      </c>
      <c r="C233" s="106">
        <v>1970</v>
      </c>
      <c r="D233" s="107" t="s">
        <v>914</v>
      </c>
      <c r="E233" s="107" t="s">
        <v>913</v>
      </c>
      <c r="F233" s="104">
        <v>2</v>
      </c>
      <c r="G233" s="104">
        <v>1</v>
      </c>
      <c r="H233" s="28">
        <v>802.2</v>
      </c>
      <c r="I233" s="28">
        <v>640.29999999999995</v>
      </c>
      <c r="J233" s="28">
        <v>367.1</v>
      </c>
      <c r="K233" s="28">
        <f t="shared" ref="K233:K239" si="62">SUM(L233:O233)</f>
        <v>2378166.5699999998</v>
      </c>
      <c r="L233" s="66">
        <v>0</v>
      </c>
      <c r="M233" s="66">
        <v>0</v>
      </c>
      <c r="N233" s="66">
        <v>0</v>
      </c>
      <c r="O233" s="28">
        <v>2378166.5699999998</v>
      </c>
      <c r="P233" s="66">
        <f t="shared" si="61"/>
        <v>2964.5556843679879</v>
      </c>
      <c r="Q233" s="66">
        <v>9673</v>
      </c>
      <c r="R233" s="40" t="s">
        <v>553</v>
      </c>
      <c r="S233" s="15"/>
    </row>
    <row r="234" spans="1:19" s="8" customFormat="1" ht="20.100000000000001" customHeight="1" x14ac:dyDescent="0.25">
      <c r="A234" s="107" t="s">
        <v>838</v>
      </c>
      <c r="B234" s="47" t="s">
        <v>985</v>
      </c>
      <c r="C234" s="106">
        <v>1969</v>
      </c>
      <c r="D234" s="107" t="s">
        <v>914</v>
      </c>
      <c r="E234" s="107" t="s">
        <v>913</v>
      </c>
      <c r="F234" s="104">
        <v>2</v>
      </c>
      <c r="G234" s="104">
        <v>1</v>
      </c>
      <c r="H234" s="28">
        <v>749.9</v>
      </c>
      <c r="I234" s="28">
        <v>633.1</v>
      </c>
      <c r="J234" s="28">
        <v>517.9</v>
      </c>
      <c r="K234" s="28">
        <f t="shared" si="62"/>
        <v>2447040</v>
      </c>
      <c r="L234" s="66">
        <v>0</v>
      </c>
      <c r="M234" s="66">
        <v>0</v>
      </c>
      <c r="N234" s="66">
        <v>0</v>
      </c>
      <c r="O234" s="28">
        <v>2447040</v>
      </c>
      <c r="P234" s="66">
        <f t="shared" si="61"/>
        <v>3263.1550873449796</v>
      </c>
      <c r="Q234" s="66">
        <v>9673</v>
      </c>
      <c r="R234" s="40" t="s">
        <v>553</v>
      </c>
      <c r="S234" s="14"/>
    </row>
    <row r="235" spans="1:19" s="8" customFormat="1" ht="20.100000000000001" customHeight="1" x14ac:dyDescent="0.25">
      <c r="A235" s="107" t="s">
        <v>839</v>
      </c>
      <c r="B235" s="118" t="s">
        <v>986</v>
      </c>
      <c r="C235" s="106">
        <v>1969</v>
      </c>
      <c r="D235" s="107" t="s">
        <v>914</v>
      </c>
      <c r="E235" s="107" t="s">
        <v>913</v>
      </c>
      <c r="F235" s="104">
        <v>2</v>
      </c>
      <c r="G235" s="104">
        <v>2</v>
      </c>
      <c r="H235" s="28">
        <v>807.1</v>
      </c>
      <c r="I235" s="28">
        <v>739.8</v>
      </c>
      <c r="J235" s="28">
        <v>697.5</v>
      </c>
      <c r="K235" s="28">
        <f t="shared" si="62"/>
        <v>2723040</v>
      </c>
      <c r="L235" s="66">
        <v>0</v>
      </c>
      <c r="M235" s="66">
        <v>0</v>
      </c>
      <c r="N235" s="66">
        <v>0</v>
      </c>
      <c r="O235" s="28">
        <v>2723040</v>
      </c>
      <c r="P235" s="66">
        <f t="shared" si="61"/>
        <v>3373.8570189567586</v>
      </c>
      <c r="Q235" s="66">
        <v>9673</v>
      </c>
      <c r="R235" s="40" t="s">
        <v>553</v>
      </c>
      <c r="S235" s="14"/>
    </row>
    <row r="236" spans="1:19" s="8" customFormat="1" ht="20.100000000000001" customHeight="1" x14ac:dyDescent="0.25">
      <c r="A236" s="107" t="s">
        <v>840</v>
      </c>
      <c r="B236" s="118" t="s">
        <v>987</v>
      </c>
      <c r="C236" s="106">
        <v>1972</v>
      </c>
      <c r="D236" s="107" t="s">
        <v>914</v>
      </c>
      <c r="E236" s="107" t="s">
        <v>913</v>
      </c>
      <c r="F236" s="104">
        <v>2</v>
      </c>
      <c r="G236" s="104">
        <v>2</v>
      </c>
      <c r="H236" s="28">
        <v>792.8</v>
      </c>
      <c r="I236" s="28">
        <v>736.5</v>
      </c>
      <c r="J236" s="28">
        <v>606.29999999999995</v>
      </c>
      <c r="K236" s="28">
        <f t="shared" si="62"/>
        <v>2584800</v>
      </c>
      <c r="L236" s="66">
        <v>0</v>
      </c>
      <c r="M236" s="66">
        <v>0</v>
      </c>
      <c r="N236" s="66">
        <v>0</v>
      </c>
      <c r="O236" s="28">
        <v>2584800</v>
      </c>
      <c r="P236" s="66">
        <f t="shared" si="61"/>
        <v>3260.343087790111</v>
      </c>
      <c r="Q236" s="66">
        <v>9673</v>
      </c>
      <c r="R236" s="40" t="s">
        <v>553</v>
      </c>
      <c r="S236" s="14"/>
    </row>
    <row r="237" spans="1:19" s="8" customFormat="1" ht="51" customHeight="1" x14ac:dyDescent="0.25">
      <c r="A237" s="107" t="s">
        <v>841</v>
      </c>
      <c r="B237" s="118" t="s">
        <v>988</v>
      </c>
      <c r="C237" s="106">
        <v>1966</v>
      </c>
      <c r="D237" s="107" t="s">
        <v>914</v>
      </c>
      <c r="E237" s="106" t="s">
        <v>1243</v>
      </c>
      <c r="F237" s="104">
        <v>2</v>
      </c>
      <c r="G237" s="104">
        <v>2</v>
      </c>
      <c r="H237" s="28">
        <v>456</v>
      </c>
      <c r="I237" s="28">
        <v>405.8</v>
      </c>
      <c r="J237" s="28">
        <v>304.39999999999998</v>
      </c>
      <c r="K237" s="28">
        <f t="shared" si="62"/>
        <v>1569078.5</v>
      </c>
      <c r="L237" s="66">
        <v>0</v>
      </c>
      <c r="M237" s="66">
        <v>0</v>
      </c>
      <c r="N237" s="66">
        <v>0</v>
      </c>
      <c r="O237" s="28">
        <v>1569078.5</v>
      </c>
      <c r="P237" s="66">
        <f t="shared" si="61"/>
        <v>3440.9616228070176</v>
      </c>
      <c r="Q237" s="66">
        <v>9673</v>
      </c>
      <c r="R237" s="40" t="s">
        <v>553</v>
      </c>
      <c r="S237" s="14"/>
    </row>
    <row r="238" spans="1:19" s="8" customFormat="1" ht="21.95" customHeight="1" x14ac:dyDescent="0.25">
      <c r="A238" s="107" t="s">
        <v>842</v>
      </c>
      <c r="B238" s="118" t="s">
        <v>989</v>
      </c>
      <c r="C238" s="106">
        <v>1963</v>
      </c>
      <c r="D238" s="107" t="s">
        <v>914</v>
      </c>
      <c r="E238" s="107" t="s">
        <v>913</v>
      </c>
      <c r="F238" s="104">
        <v>2</v>
      </c>
      <c r="G238" s="104">
        <v>2</v>
      </c>
      <c r="H238" s="28">
        <v>427.6</v>
      </c>
      <c r="I238" s="28">
        <v>372.4</v>
      </c>
      <c r="J238" s="28">
        <v>233.5</v>
      </c>
      <c r="K238" s="28">
        <f t="shared" si="62"/>
        <v>1814400</v>
      </c>
      <c r="L238" s="66">
        <v>0</v>
      </c>
      <c r="M238" s="66">
        <v>0</v>
      </c>
      <c r="N238" s="66">
        <v>0</v>
      </c>
      <c r="O238" s="28">
        <v>1814400</v>
      </c>
      <c r="P238" s="66">
        <f t="shared" si="61"/>
        <v>4243.2179607109447</v>
      </c>
      <c r="Q238" s="66">
        <v>9673</v>
      </c>
      <c r="R238" s="40" t="s">
        <v>553</v>
      </c>
      <c r="S238" s="14"/>
    </row>
    <row r="239" spans="1:19" s="8" customFormat="1" ht="21.95" customHeight="1" x14ac:dyDescent="0.25">
      <c r="A239" s="107" t="s">
        <v>843</v>
      </c>
      <c r="B239" s="118" t="s">
        <v>990</v>
      </c>
      <c r="C239" s="106">
        <v>1967</v>
      </c>
      <c r="D239" s="107" t="s">
        <v>914</v>
      </c>
      <c r="E239" s="107" t="s">
        <v>913</v>
      </c>
      <c r="F239" s="104">
        <v>2</v>
      </c>
      <c r="G239" s="104">
        <v>2</v>
      </c>
      <c r="H239" s="28">
        <v>569.6</v>
      </c>
      <c r="I239" s="28">
        <v>521.4</v>
      </c>
      <c r="J239" s="28">
        <v>521.4</v>
      </c>
      <c r="K239" s="28">
        <f t="shared" si="62"/>
        <v>2476320</v>
      </c>
      <c r="L239" s="66">
        <v>0</v>
      </c>
      <c r="M239" s="66">
        <v>0</v>
      </c>
      <c r="N239" s="66">
        <v>0</v>
      </c>
      <c r="O239" s="28">
        <v>2476320</v>
      </c>
      <c r="P239" s="66">
        <f t="shared" si="61"/>
        <v>4347.4719101123592</v>
      </c>
      <c r="Q239" s="66">
        <v>9673</v>
      </c>
      <c r="R239" s="40" t="s">
        <v>553</v>
      </c>
      <c r="S239" s="14"/>
    </row>
    <row r="240" spans="1:19" s="2" customFormat="1" ht="19.5" customHeight="1" x14ac:dyDescent="0.25">
      <c r="A240" s="145" t="s">
        <v>1446</v>
      </c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5"/>
    </row>
    <row r="241" spans="1:19" s="8" customFormat="1" ht="35.25" customHeight="1" x14ac:dyDescent="0.25">
      <c r="A241" s="146" t="s">
        <v>659</v>
      </c>
      <c r="B241" s="146"/>
      <c r="C241" s="102" t="s">
        <v>916</v>
      </c>
      <c r="D241" s="102" t="s">
        <v>916</v>
      </c>
      <c r="E241" s="102" t="s">
        <v>916</v>
      </c>
      <c r="F241" s="20" t="s">
        <v>916</v>
      </c>
      <c r="G241" s="20" t="s">
        <v>916</v>
      </c>
      <c r="H241" s="83">
        <f>SUM(H242)</f>
        <v>3988.2</v>
      </c>
      <c r="I241" s="83">
        <f t="shared" ref="I241:O241" si="63">SUM(I242)</f>
        <v>3462.7</v>
      </c>
      <c r="J241" s="83">
        <f t="shared" si="63"/>
        <v>2598.1999999999998</v>
      </c>
      <c r="K241" s="83">
        <f t="shared" si="63"/>
        <v>3766894</v>
      </c>
      <c r="L241" s="83">
        <f t="shared" si="63"/>
        <v>0</v>
      </c>
      <c r="M241" s="83">
        <f t="shared" si="63"/>
        <v>0</v>
      </c>
      <c r="N241" s="83">
        <f t="shared" si="63"/>
        <v>0</v>
      </c>
      <c r="O241" s="83">
        <f t="shared" si="63"/>
        <v>3766894</v>
      </c>
      <c r="P241" s="83">
        <f>K241/H241</f>
        <v>944.50980392156862</v>
      </c>
      <c r="Q241" s="122" t="s">
        <v>916</v>
      </c>
      <c r="R241" s="122" t="s">
        <v>916</v>
      </c>
      <c r="S241" s="14"/>
    </row>
    <row r="242" spans="1:19" s="8" customFormat="1" ht="25.5" customHeight="1" x14ac:dyDescent="0.25">
      <c r="A242" s="106" t="s">
        <v>1170</v>
      </c>
      <c r="B242" s="118" t="s">
        <v>715</v>
      </c>
      <c r="C242" s="106">
        <v>1976</v>
      </c>
      <c r="D242" s="107" t="s">
        <v>914</v>
      </c>
      <c r="E242" s="106" t="s">
        <v>918</v>
      </c>
      <c r="F242" s="116">
        <v>5</v>
      </c>
      <c r="G242" s="116">
        <v>5</v>
      </c>
      <c r="H242" s="28">
        <v>3988.2</v>
      </c>
      <c r="I242" s="28">
        <v>3462.7</v>
      </c>
      <c r="J242" s="28">
        <v>2598.1999999999998</v>
      </c>
      <c r="K242" s="28">
        <f t="shared" ref="K242" si="64">SUM(L242:O242)</f>
        <v>3766894</v>
      </c>
      <c r="L242" s="66">
        <v>0</v>
      </c>
      <c r="M242" s="66">
        <v>0</v>
      </c>
      <c r="N242" s="66">
        <v>0</v>
      </c>
      <c r="O242" s="28">
        <v>3766894</v>
      </c>
      <c r="P242" s="66">
        <f>K242/H242</f>
        <v>944.50980392156862</v>
      </c>
      <c r="Q242" s="66">
        <v>9673</v>
      </c>
      <c r="R242" s="40" t="s">
        <v>553</v>
      </c>
      <c r="S242" s="14"/>
    </row>
    <row r="243" spans="1:19" s="8" customFormat="1" ht="23.45" customHeight="1" x14ac:dyDescent="0.25">
      <c r="A243" s="145" t="s">
        <v>1447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"/>
    </row>
    <row r="244" spans="1:19" s="8" customFormat="1" ht="35.25" customHeight="1" x14ac:dyDescent="0.25">
      <c r="A244" s="146" t="s">
        <v>660</v>
      </c>
      <c r="B244" s="146"/>
      <c r="C244" s="102" t="s">
        <v>916</v>
      </c>
      <c r="D244" s="102" t="s">
        <v>916</v>
      </c>
      <c r="E244" s="102" t="s">
        <v>916</v>
      </c>
      <c r="F244" s="20" t="s">
        <v>916</v>
      </c>
      <c r="G244" s="20" t="s">
        <v>916</v>
      </c>
      <c r="H244" s="82">
        <f t="shared" ref="H244:N244" si="65">SUM(H245:H247)</f>
        <v>1428</v>
      </c>
      <c r="I244" s="82">
        <f t="shared" si="65"/>
        <v>1163.3</v>
      </c>
      <c r="J244" s="82">
        <f t="shared" si="65"/>
        <v>999</v>
      </c>
      <c r="K244" s="82">
        <f t="shared" si="65"/>
        <v>4392837.62</v>
      </c>
      <c r="L244" s="82">
        <f t="shared" si="65"/>
        <v>0</v>
      </c>
      <c r="M244" s="82">
        <f t="shared" si="65"/>
        <v>0</v>
      </c>
      <c r="N244" s="82">
        <f t="shared" si="65"/>
        <v>0</v>
      </c>
      <c r="O244" s="82">
        <f>SUM(O245:O247)</f>
        <v>4392837.62</v>
      </c>
      <c r="P244" s="83">
        <f>K244/H244</f>
        <v>3076.2168207282912</v>
      </c>
      <c r="Q244" s="122" t="s">
        <v>916</v>
      </c>
      <c r="R244" s="122" t="s">
        <v>916</v>
      </c>
      <c r="S244" s="14"/>
    </row>
    <row r="245" spans="1:19" s="8" customFormat="1" ht="32.25" customHeight="1" x14ac:dyDescent="0.25">
      <c r="A245" s="106" t="s">
        <v>844</v>
      </c>
      <c r="B245" s="118" t="s">
        <v>462</v>
      </c>
      <c r="C245" s="106">
        <v>1956</v>
      </c>
      <c r="D245" s="107" t="s">
        <v>914</v>
      </c>
      <c r="E245" s="106" t="s">
        <v>913</v>
      </c>
      <c r="F245" s="116">
        <v>2</v>
      </c>
      <c r="G245" s="116">
        <v>2</v>
      </c>
      <c r="H245" s="28">
        <v>436.4</v>
      </c>
      <c r="I245" s="28">
        <v>390.4</v>
      </c>
      <c r="J245" s="28">
        <v>390.4</v>
      </c>
      <c r="K245" s="28">
        <f>SUM(L245:O245)</f>
        <v>1330228.48</v>
      </c>
      <c r="L245" s="66">
        <v>0</v>
      </c>
      <c r="M245" s="66">
        <v>0</v>
      </c>
      <c r="N245" s="66">
        <v>0</v>
      </c>
      <c r="O245" s="28">
        <v>1330228.48</v>
      </c>
      <c r="P245" s="66">
        <f>K245/H245</f>
        <v>3048.186251145738</v>
      </c>
      <c r="Q245" s="66">
        <v>9673</v>
      </c>
      <c r="R245" s="62" t="s">
        <v>562</v>
      </c>
      <c r="S245" s="14"/>
    </row>
    <row r="246" spans="1:19" s="8" customFormat="1" ht="20.100000000000001" customHeight="1" x14ac:dyDescent="0.25">
      <c r="A246" s="106" t="s">
        <v>845</v>
      </c>
      <c r="B246" s="67" t="s">
        <v>1346</v>
      </c>
      <c r="C246" s="68">
        <v>1971</v>
      </c>
      <c r="D246" s="69" t="s">
        <v>914</v>
      </c>
      <c r="E246" s="70" t="s">
        <v>913</v>
      </c>
      <c r="F246" s="71">
        <v>2</v>
      </c>
      <c r="G246" s="71">
        <v>2</v>
      </c>
      <c r="H246" s="76">
        <v>468.5</v>
      </c>
      <c r="I246" s="72">
        <v>368.5</v>
      </c>
      <c r="J246" s="72">
        <v>327.10000000000002</v>
      </c>
      <c r="K246" s="28">
        <f>SUM(L246:O246)</f>
        <v>300000</v>
      </c>
      <c r="L246" s="73">
        <v>0</v>
      </c>
      <c r="M246" s="74">
        <v>0</v>
      </c>
      <c r="N246" s="74">
        <v>0</v>
      </c>
      <c r="O246" s="74">
        <v>300000</v>
      </c>
      <c r="P246" s="74">
        <f>K246/H246</f>
        <v>640.3415154749199</v>
      </c>
      <c r="Q246" s="66">
        <v>9673</v>
      </c>
      <c r="R246" s="62" t="s">
        <v>553</v>
      </c>
      <c r="S246" s="70" t="s">
        <v>1347</v>
      </c>
    </row>
    <row r="247" spans="1:19" s="8" customFormat="1" ht="20.100000000000001" customHeight="1" x14ac:dyDescent="0.25">
      <c r="A247" s="106" t="s">
        <v>846</v>
      </c>
      <c r="B247" s="118" t="s">
        <v>991</v>
      </c>
      <c r="C247" s="106">
        <v>1975</v>
      </c>
      <c r="D247" s="107" t="s">
        <v>914</v>
      </c>
      <c r="E247" s="106" t="s">
        <v>913</v>
      </c>
      <c r="F247" s="116">
        <v>2</v>
      </c>
      <c r="G247" s="116">
        <v>2</v>
      </c>
      <c r="H247" s="108">
        <v>523.1</v>
      </c>
      <c r="I247" s="108">
        <v>404.4</v>
      </c>
      <c r="J247" s="108">
        <v>281.5</v>
      </c>
      <c r="K247" s="28">
        <f>SUM(L247:O247)</f>
        <v>2762609.14</v>
      </c>
      <c r="L247" s="66">
        <v>0</v>
      </c>
      <c r="M247" s="66">
        <v>0</v>
      </c>
      <c r="N247" s="66">
        <v>0</v>
      </c>
      <c r="O247" s="28">
        <v>2762609.14</v>
      </c>
      <c r="P247" s="66">
        <f>K247/H247</f>
        <v>5281.2256547505258</v>
      </c>
      <c r="Q247" s="66">
        <v>9673</v>
      </c>
      <c r="R247" s="62" t="s">
        <v>553</v>
      </c>
      <c r="S247" s="14"/>
    </row>
    <row r="248" spans="1:19" s="8" customFormat="1" ht="29.25" customHeight="1" x14ac:dyDescent="0.25">
      <c r="A248" s="145" t="s">
        <v>1449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"/>
    </row>
    <row r="249" spans="1:19" s="8" customFormat="1" ht="36" customHeight="1" x14ac:dyDescent="0.25">
      <c r="A249" s="146" t="s">
        <v>710</v>
      </c>
      <c r="B249" s="146"/>
      <c r="C249" s="128" t="s">
        <v>916</v>
      </c>
      <c r="D249" s="128" t="s">
        <v>916</v>
      </c>
      <c r="E249" s="128" t="s">
        <v>916</v>
      </c>
      <c r="F249" s="20" t="s">
        <v>916</v>
      </c>
      <c r="G249" s="20" t="s">
        <v>916</v>
      </c>
      <c r="H249" s="78">
        <f>SUM(H250)</f>
        <v>814.6</v>
      </c>
      <c r="I249" s="78">
        <f t="shared" ref="I249:O249" si="66">SUM(I250)</f>
        <v>753.6</v>
      </c>
      <c r="J249" s="78">
        <f t="shared" si="66"/>
        <v>199.2</v>
      </c>
      <c r="K249" s="78">
        <f t="shared" si="66"/>
        <v>1630720</v>
      </c>
      <c r="L249" s="78">
        <f t="shared" si="66"/>
        <v>0</v>
      </c>
      <c r="M249" s="78">
        <f t="shared" si="66"/>
        <v>0</v>
      </c>
      <c r="N249" s="78">
        <f t="shared" si="66"/>
        <v>0</v>
      </c>
      <c r="O249" s="78">
        <f t="shared" si="66"/>
        <v>1630720</v>
      </c>
      <c r="P249" s="78">
        <f>K249/H249</f>
        <v>2001.8659464767984</v>
      </c>
      <c r="Q249" s="80" t="s">
        <v>916</v>
      </c>
      <c r="R249" s="80" t="s">
        <v>916</v>
      </c>
      <c r="S249" s="14"/>
    </row>
    <row r="250" spans="1:19" s="2" customFormat="1" ht="21.95" customHeight="1" x14ac:dyDescent="0.25">
      <c r="A250" s="106" t="s">
        <v>847</v>
      </c>
      <c r="B250" s="118" t="s">
        <v>1225</v>
      </c>
      <c r="C250" s="85">
        <v>1974</v>
      </c>
      <c r="D250" s="107" t="s">
        <v>914</v>
      </c>
      <c r="E250" s="106" t="s">
        <v>913</v>
      </c>
      <c r="F250" s="116">
        <v>2</v>
      </c>
      <c r="G250" s="116">
        <v>2</v>
      </c>
      <c r="H250" s="28">
        <v>814.6</v>
      </c>
      <c r="I250" s="28">
        <v>753.6</v>
      </c>
      <c r="J250" s="28">
        <v>199.2</v>
      </c>
      <c r="K250" s="28">
        <f>SUM(L250:O250)</f>
        <v>1630720</v>
      </c>
      <c r="L250" s="28">
        <v>0</v>
      </c>
      <c r="M250" s="28">
        <v>0</v>
      </c>
      <c r="N250" s="28">
        <v>0</v>
      </c>
      <c r="O250" s="28">
        <v>1630720</v>
      </c>
      <c r="P250" s="28">
        <f>K250/H250</f>
        <v>2001.8659464767984</v>
      </c>
      <c r="Q250" s="28">
        <v>9673</v>
      </c>
      <c r="R250" s="62" t="s">
        <v>562</v>
      </c>
      <c r="S250" s="15"/>
    </row>
    <row r="251" spans="1:19" s="8" customFormat="1" ht="25.5" customHeight="1" x14ac:dyDescent="0.25">
      <c r="A251" s="145" t="s">
        <v>1450</v>
      </c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4"/>
    </row>
    <row r="252" spans="1:19" s="8" customFormat="1" ht="35.25" customHeight="1" x14ac:dyDescent="0.25">
      <c r="A252" s="146" t="s">
        <v>697</v>
      </c>
      <c r="B252" s="146"/>
      <c r="C252" s="102" t="s">
        <v>916</v>
      </c>
      <c r="D252" s="102" t="s">
        <v>916</v>
      </c>
      <c r="E252" s="102" t="s">
        <v>916</v>
      </c>
      <c r="F252" s="20" t="s">
        <v>916</v>
      </c>
      <c r="G252" s="20" t="s">
        <v>916</v>
      </c>
      <c r="H252" s="78">
        <f>SUM(H253)</f>
        <v>421</v>
      </c>
      <c r="I252" s="78">
        <f t="shared" ref="I252:O252" si="67">SUM(I253)</f>
        <v>374.5</v>
      </c>
      <c r="J252" s="78">
        <f t="shared" si="67"/>
        <v>251</v>
      </c>
      <c r="K252" s="78">
        <f t="shared" si="67"/>
        <v>1027363.6</v>
      </c>
      <c r="L252" s="78">
        <f t="shared" si="67"/>
        <v>0</v>
      </c>
      <c r="M252" s="78">
        <f t="shared" si="67"/>
        <v>0</v>
      </c>
      <c r="N252" s="78">
        <f t="shared" si="67"/>
        <v>0</v>
      </c>
      <c r="O252" s="78">
        <f t="shared" si="67"/>
        <v>1027363.6</v>
      </c>
      <c r="P252" s="78">
        <f>K252/H252</f>
        <v>2440.2935866983371</v>
      </c>
      <c r="Q252" s="80" t="s">
        <v>916</v>
      </c>
      <c r="R252" s="80" t="s">
        <v>916</v>
      </c>
      <c r="S252" s="14"/>
    </row>
    <row r="253" spans="1:19" s="2" customFormat="1" ht="24" customHeight="1" x14ac:dyDescent="0.25">
      <c r="A253" s="106" t="s">
        <v>1171</v>
      </c>
      <c r="B253" s="118" t="s">
        <v>702</v>
      </c>
      <c r="C253" s="85">
        <v>1965</v>
      </c>
      <c r="D253" s="107" t="s">
        <v>914</v>
      </c>
      <c r="E253" s="106" t="s">
        <v>913</v>
      </c>
      <c r="F253" s="116">
        <v>2</v>
      </c>
      <c r="G253" s="116">
        <v>2</v>
      </c>
      <c r="H253" s="28">
        <v>421</v>
      </c>
      <c r="I253" s="28">
        <v>374.5</v>
      </c>
      <c r="J253" s="28">
        <v>251</v>
      </c>
      <c r="K253" s="28">
        <f>SUM(L253:O253)</f>
        <v>1027363.6</v>
      </c>
      <c r="L253" s="28">
        <v>0</v>
      </c>
      <c r="M253" s="28">
        <v>0</v>
      </c>
      <c r="N253" s="28">
        <v>0</v>
      </c>
      <c r="O253" s="28">
        <v>1027363.6</v>
      </c>
      <c r="P253" s="28">
        <f>K253/H253</f>
        <v>2440.2935866983371</v>
      </c>
      <c r="Q253" s="28">
        <v>9673</v>
      </c>
      <c r="R253" s="62" t="s">
        <v>562</v>
      </c>
      <c r="S253" s="15"/>
    </row>
    <row r="254" spans="1:19" s="8" customFormat="1" ht="23.25" customHeight="1" x14ac:dyDescent="0.25">
      <c r="A254" s="183" t="s">
        <v>1451</v>
      </c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4"/>
    </row>
    <row r="255" spans="1:19" s="8" customFormat="1" ht="35.25" customHeight="1" x14ac:dyDescent="0.25">
      <c r="A255" s="146" t="s">
        <v>662</v>
      </c>
      <c r="B255" s="146"/>
      <c r="C255" s="102" t="s">
        <v>916</v>
      </c>
      <c r="D255" s="102" t="s">
        <v>916</v>
      </c>
      <c r="E255" s="102" t="s">
        <v>916</v>
      </c>
      <c r="F255" s="20" t="s">
        <v>916</v>
      </c>
      <c r="G255" s="20" t="s">
        <v>916</v>
      </c>
      <c r="H255" s="82">
        <f>SUM(H256:H257)</f>
        <v>1085.9000000000001</v>
      </c>
      <c r="I255" s="82">
        <f t="shared" ref="I255:O255" si="68">SUM(I256:I257)</f>
        <v>997.3</v>
      </c>
      <c r="J255" s="82">
        <f t="shared" si="68"/>
        <v>760.8</v>
      </c>
      <c r="K255" s="82">
        <f t="shared" si="68"/>
        <v>2856896</v>
      </c>
      <c r="L255" s="82">
        <f t="shared" si="68"/>
        <v>0</v>
      </c>
      <c r="M255" s="82">
        <f t="shared" si="68"/>
        <v>0</v>
      </c>
      <c r="N255" s="82">
        <f t="shared" si="68"/>
        <v>0</v>
      </c>
      <c r="O255" s="82">
        <f t="shared" si="68"/>
        <v>2856896</v>
      </c>
      <c r="P255" s="83">
        <f>K255/H255</f>
        <v>2630.9015563127359</v>
      </c>
      <c r="Q255" s="122" t="s">
        <v>916</v>
      </c>
      <c r="R255" s="122" t="s">
        <v>916</v>
      </c>
      <c r="S255" s="14"/>
    </row>
    <row r="256" spans="1:19" s="8" customFormat="1" ht="20.100000000000001" customHeight="1" x14ac:dyDescent="0.25">
      <c r="A256" s="106" t="s">
        <v>848</v>
      </c>
      <c r="B256" s="118" t="s">
        <v>1157</v>
      </c>
      <c r="C256" s="106">
        <v>1984</v>
      </c>
      <c r="D256" s="107" t="s">
        <v>914</v>
      </c>
      <c r="E256" s="107" t="s">
        <v>913</v>
      </c>
      <c r="F256" s="104">
        <v>2</v>
      </c>
      <c r="G256" s="104">
        <v>2</v>
      </c>
      <c r="H256" s="28">
        <v>426.2</v>
      </c>
      <c r="I256" s="28">
        <v>386.8</v>
      </c>
      <c r="J256" s="28">
        <v>193</v>
      </c>
      <c r="K256" s="28">
        <f t="shared" ref="K256:K257" si="69">SUM(L256:O256)</f>
        <v>1756160</v>
      </c>
      <c r="L256" s="66">
        <v>0</v>
      </c>
      <c r="M256" s="66">
        <v>0</v>
      </c>
      <c r="N256" s="66">
        <v>0</v>
      </c>
      <c r="O256" s="28">
        <v>1756160</v>
      </c>
      <c r="P256" s="66">
        <f>K256/H256</f>
        <v>4120.5068043172223</v>
      </c>
      <c r="Q256" s="66">
        <v>9673</v>
      </c>
      <c r="R256" s="62" t="s">
        <v>562</v>
      </c>
      <c r="S256" s="14"/>
    </row>
    <row r="257" spans="1:19" s="2" customFormat="1" ht="20.100000000000001" customHeight="1" x14ac:dyDescent="0.25">
      <c r="A257" s="106" t="s">
        <v>849</v>
      </c>
      <c r="B257" s="118" t="s">
        <v>1158</v>
      </c>
      <c r="C257" s="106">
        <v>1969</v>
      </c>
      <c r="D257" s="107" t="s">
        <v>914</v>
      </c>
      <c r="E257" s="107" t="s">
        <v>913</v>
      </c>
      <c r="F257" s="104">
        <v>2</v>
      </c>
      <c r="G257" s="104">
        <v>2</v>
      </c>
      <c r="H257" s="28">
        <v>659.7</v>
      </c>
      <c r="I257" s="28">
        <v>610.5</v>
      </c>
      <c r="J257" s="28">
        <v>567.79999999999995</v>
      </c>
      <c r="K257" s="28">
        <f t="shared" si="69"/>
        <v>1100736</v>
      </c>
      <c r="L257" s="66">
        <v>0</v>
      </c>
      <c r="M257" s="66">
        <v>0</v>
      </c>
      <c r="N257" s="66">
        <v>0</v>
      </c>
      <c r="O257" s="28">
        <v>1100736</v>
      </c>
      <c r="P257" s="66">
        <f>K257/H257</f>
        <v>1668.5402455661663</v>
      </c>
      <c r="Q257" s="66">
        <v>9673</v>
      </c>
      <c r="R257" s="62" t="s">
        <v>562</v>
      </c>
      <c r="S257" s="15"/>
    </row>
    <row r="258" spans="1:19" s="2" customFormat="1" ht="27" customHeight="1" x14ac:dyDescent="0.25">
      <c r="A258" s="145" t="s">
        <v>1452</v>
      </c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5"/>
    </row>
    <row r="259" spans="1:19" s="2" customFormat="1" ht="36.75" customHeight="1" x14ac:dyDescent="0.25">
      <c r="A259" s="146" t="s">
        <v>703</v>
      </c>
      <c r="B259" s="146"/>
      <c r="C259" s="102" t="s">
        <v>916</v>
      </c>
      <c r="D259" s="102" t="s">
        <v>916</v>
      </c>
      <c r="E259" s="102" t="s">
        <v>916</v>
      </c>
      <c r="F259" s="20" t="s">
        <v>916</v>
      </c>
      <c r="G259" s="20" t="s">
        <v>916</v>
      </c>
      <c r="H259" s="78">
        <f>SUM(H260)</f>
        <v>275.60000000000002</v>
      </c>
      <c r="I259" s="78">
        <f t="shared" ref="I259:O259" si="70">SUM(I260)</f>
        <v>263.2</v>
      </c>
      <c r="J259" s="78">
        <f t="shared" si="70"/>
        <v>257</v>
      </c>
      <c r="K259" s="78">
        <f t="shared" si="70"/>
        <v>755000</v>
      </c>
      <c r="L259" s="78">
        <f t="shared" si="70"/>
        <v>0</v>
      </c>
      <c r="M259" s="78">
        <f t="shared" si="70"/>
        <v>0</v>
      </c>
      <c r="N259" s="78">
        <f t="shared" si="70"/>
        <v>0</v>
      </c>
      <c r="O259" s="78">
        <f t="shared" si="70"/>
        <v>755000</v>
      </c>
      <c r="P259" s="78">
        <f>K259/H259</f>
        <v>2739.4775036284468</v>
      </c>
      <c r="Q259" s="80" t="s">
        <v>916</v>
      </c>
      <c r="R259" s="80" t="s">
        <v>916</v>
      </c>
      <c r="S259" s="15"/>
    </row>
    <row r="260" spans="1:19" s="2" customFormat="1" ht="18" customHeight="1" x14ac:dyDescent="0.25">
      <c r="A260" s="106" t="s">
        <v>850</v>
      </c>
      <c r="B260" s="118" t="s">
        <v>704</v>
      </c>
      <c r="C260" s="106">
        <v>1961</v>
      </c>
      <c r="D260" s="107" t="s">
        <v>914</v>
      </c>
      <c r="E260" s="107" t="s">
        <v>913</v>
      </c>
      <c r="F260" s="104">
        <v>2</v>
      </c>
      <c r="G260" s="104">
        <v>1</v>
      </c>
      <c r="H260" s="28">
        <v>275.60000000000002</v>
      </c>
      <c r="I260" s="28">
        <v>263.2</v>
      </c>
      <c r="J260" s="28">
        <v>257</v>
      </c>
      <c r="K260" s="28">
        <f>SUM(L260:O260)</f>
        <v>755000</v>
      </c>
      <c r="L260" s="66">
        <v>0</v>
      </c>
      <c r="M260" s="66">
        <v>0</v>
      </c>
      <c r="N260" s="66">
        <v>0</v>
      </c>
      <c r="O260" s="28">
        <v>755000</v>
      </c>
      <c r="P260" s="28">
        <f>K260/H260</f>
        <v>2739.4775036284468</v>
      </c>
      <c r="Q260" s="66">
        <v>9673</v>
      </c>
      <c r="R260" s="62" t="s">
        <v>562</v>
      </c>
      <c r="S260" s="15"/>
    </row>
    <row r="261" spans="1:19" s="8" customFormat="1" ht="19.5" customHeight="1" x14ac:dyDescent="0.25">
      <c r="A261" s="183" t="s">
        <v>1453</v>
      </c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4"/>
    </row>
    <row r="262" spans="1:19" s="8" customFormat="1" ht="36" customHeight="1" x14ac:dyDescent="0.25">
      <c r="A262" s="146" t="s">
        <v>661</v>
      </c>
      <c r="B262" s="146"/>
      <c r="C262" s="102" t="s">
        <v>916</v>
      </c>
      <c r="D262" s="102" t="s">
        <v>916</v>
      </c>
      <c r="E262" s="102" t="s">
        <v>916</v>
      </c>
      <c r="F262" s="20" t="s">
        <v>916</v>
      </c>
      <c r="G262" s="20" t="s">
        <v>916</v>
      </c>
      <c r="H262" s="82">
        <f>SUM(H263)</f>
        <v>412.11</v>
      </c>
      <c r="I262" s="82">
        <f t="shared" ref="I262:O262" si="71">SUM(I263)</f>
        <v>378.71</v>
      </c>
      <c r="J262" s="82">
        <f t="shared" si="71"/>
        <v>378.71</v>
      </c>
      <c r="K262" s="82">
        <f t="shared" si="71"/>
        <v>1300000</v>
      </c>
      <c r="L262" s="82">
        <f t="shared" si="71"/>
        <v>0</v>
      </c>
      <c r="M262" s="82">
        <f t="shared" si="71"/>
        <v>0</v>
      </c>
      <c r="N262" s="82">
        <f t="shared" si="71"/>
        <v>0</v>
      </c>
      <c r="O262" s="82">
        <f t="shared" si="71"/>
        <v>1300000</v>
      </c>
      <c r="P262" s="83">
        <f>K262/H262</f>
        <v>3154.4975855960788</v>
      </c>
      <c r="Q262" s="122" t="s">
        <v>916</v>
      </c>
      <c r="R262" s="122" t="s">
        <v>916</v>
      </c>
      <c r="S262" s="14"/>
    </row>
    <row r="263" spans="1:19" s="8" customFormat="1" ht="18" customHeight="1" x14ac:dyDescent="0.25">
      <c r="A263" s="106" t="s">
        <v>851</v>
      </c>
      <c r="B263" s="118" t="s">
        <v>992</v>
      </c>
      <c r="C263" s="106">
        <v>1976</v>
      </c>
      <c r="D263" s="107" t="s">
        <v>914</v>
      </c>
      <c r="E263" s="107" t="s">
        <v>913</v>
      </c>
      <c r="F263" s="104">
        <v>2</v>
      </c>
      <c r="G263" s="104">
        <v>1</v>
      </c>
      <c r="H263" s="28">
        <v>412.11</v>
      </c>
      <c r="I263" s="28">
        <v>378.71</v>
      </c>
      <c r="J263" s="28">
        <v>378.71</v>
      </c>
      <c r="K263" s="28">
        <f>SUM(L263:O263)</f>
        <v>1300000</v>
      </c>
      <c r="L263" s="66">
        <v>0</v>
      </c>
      <c r="M263" s="66">
        <v>0</v>
      </c>
      <c r="N263" s="66">
        <v>0</v>
      </c>
      <c r="O263" s="28">
        <v>1300000</v>
      </c>
      <c r="P263" s="66">
        <f>K263/H263</f>
        <v>3154.4975855960788</v>
      </c>
      <c r="Q263" s="66">
        <v>9673</v>
      </c>
      <c r="R263" s="62" t="s">
        <v>562</v>
      </c>
      <c r="S263" s="14"/>
    </row>
    <row r="264" spans="1:19" s="2" customFormat="1" ht="22.5" customHeight="1" x14ac:dyDescent="0.25">
      <c r="A264" s="145" t="s">
        <v>1454</v>
      </c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5"/>
    </row>
    <row r="265" spans="1:19" s="2" customFormat="1" ht="40.15" customHeight="1" x14ac:dyDescent="0.25">
      <c r="A265" s="146" t="s">
        <v>705</v>
      </c>
      <c r="B265" s="146"/>
      <c r="C265" s="102" t="s">
        <v>916</v>
      </c>
      <c r="D265" s="100" t="s">
        <v>916</v>
      </c>
      <c r="E265" s="100" t="s">
        <v>916</v>
      </c>
      <c r="F265" s="20" t="s">
        <v>916</v>
      </c>
      <c r="G265" s="20" t="s">
        <v>916</v>
      </c>
      <c r="H265" s="78">
        <f>SUM(H266)</f>
        <v>366</v>
      </c>
      <c r="I265" s="78">
        <f t="shared" ref="I265:O265" si="72">SUM(I266)</f>
        <v>330</v>
      </c>
      <c r="J265" s="78">
        <f t="shared" si="72"/>
        <v>278</v>
      </c>
      <c r="K265" s="78">
        <f t="shared" si="72"/>
        <v>1097000</v>
      </c>
      <c r="L265" s="78">
        <f t="shared" si="72"/>
        <v>0</v>
      </c>
      <c r="M265" s="78">
        <f t="shared" si="72"/>
        <v>0</v>
      </c>
      <c r="N265" s="78">
        <f t="shared" si="72"/>
        <v>0</v>
      </c>
      <c r="O265" s="78">
        <f t="shared" si="72"/>
        <v>1097000</v>
      </c>
      <c r="P265" s="78">
        <f>K265/H265</f>
        <v>2997.2677595628415</v>
      </c>
      <c r="Q265" s="9" t="s">
        <v>916</v>
      </c>
      <c r="R265" s="9" t="s">
        <v>916</v>
      </c>
      <c r="S265" s="15"/>
    </row>
    <row r="266" spans="1:19" s="2" customFormat="1" ht="18" customHeight="1" x14ac:dyDescent="0.25">
      <c r="A266" s="106" t="s">
        <v>852</v>
      </c>
      <c r="B266" s="118" t="s">
        <v>1159</v>
      </c>
      <c r="C266" s="106">
        <v>1979</v>
      </c>
      <c r="D266" s="107" t="s">
        <v>914</v>
      </c>
      <c r="E266" s="107" t="s">
        <v>913</v>
      </c>
      <c r="F266" s="104">
        <v>2</v>
      </c>
      <c r="G266" s="104">
        <v>2</v>
      </c>
      <c r="H266" s="28">
        <v>366</v>
      </c>
      <c r="I266" s="28">
        <v>330</v>
      </c>
      <c r="J266" s="28">
        <v>278</v>
      </c>
      <c r="K266" s="28">
        <f>SUM(L266:O266)</f>
        <v>1097000</v>
      </c>
      <c r="L266" s="66">
        <v>0</v>
      </c>
      <c r="M266" s="66">
        <v>0</v>
      </c>
      <c r="N266" s="66">
        <v>0</v>
      </c>
      <c r="O266" s="28">
        <v>1097000</v>
      </c>
      <c r="P266" s="28">
        <f>K266/H266</f>
        <v>2997.2677595628415</v>
      </c>
      <c r="Q266" s="66">
        <v>9673</v>
      </c>
      <c r="R266" s="62" t="s">
        <v>562</v>
      </c>
      <c r="S266" s="15"/>
    </row>
    <row r="267" spans="1:19" s="2" customFormat="1" ht="19.5" customHeight="1" x14ac:dyDescent="0.25">
      <c r="A267" s="145" t="s">
        <v>1455</v>
      </c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5"/>
    </row>
    <row r="268" spans="1:19" ht="40.15" customHeight="1" x14ac:dyDescent="0.25">
      <c r="A268" s="146" t="s">
        <v>1272</v>
      </c>
      <c r="B268" s="146"/>
      <c r="C268" s="102" t="s">
        <v>916</v>
      </c>
      <c r="D268" s="102" t="s">
        <v>916</v>
      </c>
      <c r="E268" s="102" t="s">
        <v>916</v>
      </c>
      <c r="F268" s="20" t="s">
        <v>916</v>
      </c>
      <c r="G268" s="20" t="s">
        <v>916</v>
      </c>
      <c r="H268" s="82">
        <f t="shared" ref="H268:N268" si="73">SUM(H269:H270)</f>
        <v>4765.9000000000005</v>
      </c>
      <c r="I268" s="82">
        <f t="shared" si="73"/>
        <v>90.7</v>
      </c>
      <c r="J268" s="82">
        <f t="shared" si="73"/>
        <v>3678</v>
      </c>
      <c r="K268" s="82">
        <f t="shared" si="73"/>
        <v>7496163</v>
      </c>
      <c r="L268" s="82">
        <f t="shared" si="73"/>
        <v>0</v>
      </c>
      <c r="M268" s="82">
        <f t="shared" si="73"/>
        <v>0</v>
      </c>
      <c r="N268" s="82">
        <f t="shared" si="73"/>
        <v>0</v>
      </c>
      <c r="O268" s="82">
        <f>SUM(O269:O270)</f>
        <v>7496163</v>
      </c>
      <c r="P268" s="78">
        <f>K268/H268</f>
        <v>1572.8745882204828</v>
      </c>
      <c r="Q268" s="122" t="s">
        <v>916</v>
      </c>
      <c r="R268" s="122" t="s">
        <v>916</v>
      </c>
      <c r="S268" s="3"/>
    </row>
    <row r="269" spans="1:19" ht="18" customHeight="1" x14ac:dyDescent="0.25">
      <c r="A269" s="106" t="s">
        <v>853</v>
      </c>
      <c r="B269" s="118" t="s">
        <v>1226</v>
      </c>
      <c r="C269" s="106">
        <v>1970</v>
      </c>
      <c r="D269" s="107" t="s">
        <v>914</v>
      </c>
      <c r="E269" s="107" t="s">
        <v>913</v>
      </c>
      <c r="F269" s="104">
        <v>5</v>
      </c>
      <c r="G269" s="104">
        <v>4</v>
      </c>
      <c r="H269" s="28">
        <v>4178.6000000000004</v>
      </c>
      <c r="I269" s="28">
        <v>30</v>
      </c>
      <c r="J269" s="66">
        <v>3151.4</v>
      </c>
      <c r="K269" s="28">
        <f>SUM(L269:O269)</f>
        <v>5467200</v>
      </c>
      <c r="L269" s="66">
        <v>0</v>
      </c>
      <c r="M269" s="66">
        <v>0</v>
      </c>
      <c r="N269" s="66">
        <v>0</v>
      </c>
      <c r="O269" s="28">
        <v>5467200</v>
      </c>
      <c r="P269" s="28">
        <f>K269/H269</f>
        <v>1308.3807973962571</v>
      </c>
      <c r="Q269" s="35">
        <v>9673</v>
      </c>
      <c r="R269" s="40" t="s">
        <v>553</v>
      </c>
      <c r="S269" s="3"/>
    </row>
    <row r="270" spans="1:19" ht="18" customHeight="1" x14ac:dyDescent="0.25">
      <c r="A270" s="106" t="s">
        <v>854</v>
      </c>
      <c r="B270" s="118" t="s">
        <v>1389</v>
      </c>
      <c r="C270" s="106">
        <v>1970</v>
      </c>
      <c r="D270" s="107">
        <v>2011</v>
      </c>
      <c r="E270" s="107" t="s">
        <v>913</v>
      </c>
      <c r="F270" s="104">
        <v>2</v>
      </c>
      <c r="G270" s="104">
        <v>2</v>
      </c>
      <c r="H270" s="28">
        <v>587.29999999999995</v>
      </c>
      <c r="I270" s="28">
        <v>60.7</v>
      </c>
      <c r="J270" s="66">
        <v>526.6</v>
      </c>
      <c r="K270" s="28">
        <f>SUM(L270:O270)</f>
        <v>2028963</v>
      </c>
      <c r="L270" s="66">
        <v>0</v>
      </c>
      <c r="M270" s="66">
        <v>0</v>
      </c>
      <c r="N270" s="66">
        <v>0</v>
      </c>
      <c r="O270" s="28">
        <v>2028963</v>
      </c>
      <c r="P270" s="28">
        <f>K270/H270</f>
        <v>3454.730120892219</v>
      </c>
      <c r="Q270" s="66">
        <v>9673</v>
      </c>
      <c r="R270" s="62" t="s">
        <v>562</v>
      </c>
      <c r="S270" s="3"/>
    </row>
    <row r="271" spans="1:19" s="2" customFormat="1" ht="19.5" customHeight="1" x14ac:dyDescent="0.25">
      <c r="A271" s="145" t="s">
        <v>1456</v>
      </c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5"/>
    </row>
    <row r="272" spans="1:19" ht="40.15" customHeight="1" x14ac:dyDescent="0.25">
      <c r="A272" s="146" t="s">
        <v>460</v>
      </c>
      <c r="B272" s="146"/>
      <c r="C272" s="102" t="s">
        <v>916</v>
      </c>
      <c r="D272" s="102" t="s">
        <v>916</v>
      </c>
      <c r="E272" s="102" t="s">
        <v>916</v>
      </c>
      <c r="F272" s="20" t="s">
        <v>916</v>
      </c>
      <c r="G272" s="20" t="s">
        <v>916</v>
      </c>
      <c r="H272" s="82">
        <f>SUM(H273)</f>
        <v>363.9</v>
      </c>
      <c r="I272" s="82">
        <f t="shared" ref="I272:O272" si="74">SUM(I273)</f>
        <v>0</v>
      </c>
      <c r="J272" s="82">
        <f t="shared" si="74"/>
        <v>158.19999999999999</v>
      </c>
      <c r="K272" s="82">
        <f t="shared" si="74"/>
        <v>2465364.4900000002</v>
      </c>
      <c r="L272" s="82">
        <f t="shared" si="74"/>
        <v>0</v>
      </c>
      <c r="M272" s="82">
        <f t="shared" si="74"/>
        <v>0</v>
      </c>
      <c r="N272" s="82">
        <f t="shared" si="74"/>
        <v>0</v>
      </c>
      <c r="O272" s="82">
        <f t="shared" si="74"/>
        <v>2465364.4900000002</v>
      </c>
      <c r="P272" s="78">
        <f>K272/H272</f>
        <v>6774.8405880736473</v>
      </c>
      <c r="Q272" s="122" t="s">
        <v>916</v>
      </c>
      <c r="R272" s="122" t="s">
        <v>916</v>
      </c>
      <c r="S272" s="3"/>
    </row>
    <row r="273" spans="1:19" ht="18" customHeight="1" x14ac:dyDescent="0.25">
      <c r="A273" s="106" t="s">
        <v>855</v>
      </c>
      <c r="B273" s="118" t="s">
        <v>461</v>
      </c>
      <c r="C273" s="48">
        <v>1963</v>
      </c>
      <c r="D273" s="107" t="s">
        <v>914</v>
      </c>
      <c r="E273" s="48" t="s">
        <v>117</v>
      </c>
      <c r="F273" s="104">
        <v>1</v>
      </c>
      <c r="G273" s="104">
        <v>1</v>
      </c>
      <c r="H273" s="28">
        <v>363.9</v>
      </c>
      <c r="I273" s="66">
        <v>0</v>
      </c>
      <c r="J273" s="28">
        <v>158.19999999999999</v>
      </c>
      <c r="K273" s="28">
        <f>SUM(L273:O273)</f>
        <v>2465364.4900000002</v>
      </c>
      <c r="L273" s="66">
        <v>0</v>
      </c>
      <c r="M273" s="66">
        <v>0</v>
      </c>
      <c r="N273" s="66">
        <v>0</v>
      </c>
      <c r="O273" s="28">
        <v>2465364.4900000002</v>
      </c>
      <c r="P273" s="28">
        <f>K273/H273</f>
        <v>6774.8405880736473</v>
      </c>
      <c r="Q273" s="35">
        <v>9673</v>
      </c>
      <c r="R273" s="40" t="s">
        <v>1075</v>
      </c>
      <c r="S273" s="3"/>
    </row>
    <row r="274" spans="1:19" s="2" customFormat="1" ht="19.5" customHeight="1" x14ac:dyDescent="0.25">
      <c r="A274" s="145" t="s">
        <v>1457</v>
      </c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5"/>
    </row>
    <row r="275" spans="1:19" ht="40.15" customHeight="1" x14ac:dyDescent="0.25">
      <c r="A275" s="146" t="s">
        <v>663</v>
      </c>
      <c r="B275" s="146"/>
      <c r="C275" s="102" t="s">
        <v>916</v>
      </c>
      <c r="D275" s="102" t="s">
        <v>916</v>
      </c>
      <c r="E275" s="102" t="s">
        <v>916</v>
      </c>
      <c r="F275" s="20" t="s">
        <v>916</v>
      </c>
      <c r="G275" s="20" t="s">
        <v>916</v>
      </c>
      <c r="H275" s="82">
        <f>SUM(H276:H278)</f>
        <v>1174</v>
      </c>
      <c r="I275" s="82">
        <f t="shared" ref="I275:O275" si="75">SUM(I276:I278)</f>
        <v>742.7</v>
      </c>
      <c r="J275" s="82">
        <f t="shared" si="75"/>
        <v>947.2</v>
      </c>
      <c r="K275" s="82">
        <f t="shared" si="75"/>
        <v>3297675.89</v>
      </c>
      <c r="L275" s="82">
        <f t="shared" si="75"/>
        <v>0</v>
      </c>
      <c r="M275" s="82">
        <f t="shared" si="75"/>
        <v>0</v>
      </c>
      <c r="N275" s="82">
        <f t="shared" si="75"/>
        <v>0</v>
      </c>
      <c r="O275" s="82">
        <f t="shared" si="75"/>
        <v>3297675.89</v>
      </c>
      <c r="P275" s="83">
        <f>K275/H275</f>
        <v>2808.9232453151621</v>
      </c>
      <c r="Q275" s="122" t="s">
        <v>916</v>
      </c>
      <c r="R275" s="122" t="s">
        <v>916</v>
      </c>
      <c r="S275" s="3"/>
    </row>
    <row r="276" spans="1:19" ht="18" customHeight="1" x14ac:dyDescent="0.25">
      <c r="A276" s="106" t="s">
        <v>856</v>
      </c>
      <c r="B276" s="118" t="s">
        <v>993</v>
      </c>
      <c r="C276" s="106">
        <v>1982</v>
      </c>
      <c r="D276" s="107" t="s">
        <v>914</v>
      </c>
      <c r="E276" s="107" t="s">
        <v>913</v>
      </c>
      <c r="F276" s="104">
        <v>4</v>
      </c>
      <c r="G276" s="104">
        <v>1</v>
      </c>
      <c r="H276" s="28">
        <v>787</v>
      </c>
      <c r="I276" s="28">
        <v>742.7</v>
      </c>
      <c r="J276" s="28">
        <v>609.70000000000005</v>
      </c>
      <c r="K276" s="28">
        <f>SUM(L276:O276)</f>
        <v>1000371.38</v>
      </c>
      <c r="L276" s="66">
        <v>0</v>
      </c>
      <c r="M276" s="66">
        <v>0</v>
      </c>
      <c r="N276" s="66">
        <v>0</v>
      </c>
      <c r="O276" s="28">
        <v>1000371.38</v>
      </c>
      <c r="P276" s="66">
        <f>K276/H276</f>
        <v>1271.1199237611181</v>
      </c>
      <c r="Q276" s="66">
        <v>9673</v>
      </c>
      <c r="R276" s="40" t="s">
        <v>1075</v>
      </c>
      <c r="S276" s="3"/>
    </row>
    <row r="277" spans="1:19" ht="18" customHeight="1" x14ac:dyDescent="0.25">
      <c r="A277" s="164" t="s">
        <v>857</v>
      </c>
      <c r="B277" s="139" t="s">
        <v>994</v>
      </c>
      <c r="C277" s="164">
        <v>1981</v>
      </c>
      <c r="D277" s="157" t="s">
        <v>914</v>
      </c>
      <c r="E277" s="157" t="s">
        <v>913</v>
      </c>
      <c r="F277" s="141">
        <v>2</v>
      </c>
      <c r="G277" s="141">
        <v>1</v>
      </c>
      <c r="H277" s="143">
        <v>387</v>
      </c>
      <c r="I277" s="175">
        <v>0</v>
      </c>
      <c r="J277" s="195">
        <v>337.5</v>
      </c>
      <c r="K277" s="28">
        <f t="shared" ref="K277:K278" si="76">SUM(L277:O277)</f>
        <v>30944.51</v>
      </c>
      <c r="L277" s="66">
        <v>0</v>
      </c>
      <c r="M277" s="66">
        <v>0</v>
      </c>
      <c r="N277" s="66">
        <v>0</v>
      </c>
      <c r="O277" s="28">
        <v>30944.51</v>
      </c>
      <c r="P277" s="66">
        <f>K277/H277</f>
        <v>79.959974160206713</v>
      </c>
      <c r="Q277" s="66">
        <v>9673</v>
      </c>
      <c r="R277" s="40" t="s">
        <v>1075</v>
      </c>
      <c r="S277" s="36" t="s">
        <v>553</v>
      </c>
    </row>
    <row r="278" spans="1:19" ht="18" customHeight="1" x14ac:dyDescent="0.25">
      <c r="A278" s="165"/>
      <c r="B278" s="140"/>
      <c r="C278" s="165"/>
      <c r="D278" s="158"/>
      <c r="E278" s="158"/>
      <c r="F278" s="142"/>
      <c r="G278" s="142"/>
      <c r="H278" s="144"/>
      <c r="I278" s="176"/>
      <c r="J278" s="196"/>
      <c r="K278" s="28">
        <f t="shared" si="76"/>
        <v>2266360</v>
      </c>
      <c r="L278" s="66">
        <v>0</v>
      </c>
      <c r="M278" s="66">
        <v>0</v>
      </c>
      <c r="N278" s="66">
        <v>0</v>
      </c>
      <c r="O278" s="28">
        <v>2266360</v>
      </c>
      <c r="P278" s="66">
        <f>K278/H277</f>
        <v>5856.2273901808785</v>
      </c>
      <c r="Q278" s="66">
        <v>9673</v>
      </c>
      <c r="R278" s="40" t="s">
        <v>553</v>
      </c>
      <c r="S278" s="3"/>
    </row>
    <row r="279" spans="1:19" ht="19.5" customHeight="1" x14ac:dyDescent="0.25">
      <c r="A279" s="145" t="s">
        <v>1458</v>
      </c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3"/>
    </row>
    <row r="280" spans="1:19" ht="40.15" customHeight="1" x14ac:dyDescent="0.25">
      <c r="A280" s="146" t="s">
        <v>664</v>
      </c>
      <c r="B280" s="146"/>
      <c r="C280" s="102" t="s">
        <v>916</v>
      </c>
      <c r="D280" s="102" t="s">
        <v>916</v>
      </c>
      <c r="E280" s="102" t="s">
        <v>916</v>
      </c>
      <c r="F280" s="20" t="s">
        <v>916</v>
      </c>
      <c r="G280" s="20" t="s">
        <v>916</v>
      </c>
      <c r="H280" s="82">
        <f>SUM(H281:H282)</f>
        <v>1529.3</v>
      </c>
      <c r="I280" s="82">
        <f t="shared" ref="I280:O280" si="77">SUM(I281:I282)</f>
        <v>1326.5</v>
      </c>
      <c r="J280" s="82">
        <f t="shared" si="77"/>
        <v>1105.0999999999999</v>
      </c>
      <c r="K280" s="82">
        <f t="shared" si="77"/>
        <v>3419354.64</v>
      </c>
      <c r="L280" s="82">
        <f t="shared" si="77"/>
        <v>0</v>
      </c>
      <c r="M280" s="82">
        <f t="shared" si="77"/>
        <v>0</v>
      </c>
      <c r="N280" s="82">
        <f t="shared" si="77"/>
        <v>0</v>
      </c>
      <c r="O280" s="82">
        <f t="shared" si="77"/>
        <v>3419354.64</v>
      </c>
      <c r="P280" s="83">
        <f>K280/H280</f>
        <v>2235.8952723468255</v>
      </c>
      <c r="Q280" s="122" t="s">
        <v>916</v>
      </c>
      <c r="R280" s="122" t="s">
        <v>916</v>
      </c>
      <c r="S280" s="3"/>
    </row>
    <row r="281" spans="1:19" s="2" customFormat="1" ht="18" customHeight="1" x14ac:dyDescent="0.25">
      <c r="A281" s="106" t="s">
        <v>858</v>
      </c>
      <c r="B281" s="118" t="s">
        <v>996</v>
      </c>
      <c r="C281" s="106">
        <v>1988</v>
      </c>
      <c r="D281" s="107" t="s">
        <v>914</v>
      </c>
      <c r="E281" s="107" t="s">
        <v>918</v>
      </c>
      <c r="F281" s="104">
        <v>2</v>
      </c>
      <c r="G281" s="104">
        <v>3</v>
      </c>
      <c r="H281" s="28">
        <v>655</v>
      </c>
      <c r="I281" s="28">
        <v>535.20000000000005</v>
      </c>
      <c r="J281" s="28">
        <v>359.5</v>
      </c>
      <c r="K281" s="28">
        <f>SUM(L281:O281)</f>
        <v>2453188.39</v>
      </c>
      <c r="L281" s="66">
        <v>0</v>
      </c>
      <c r="M281" s="66">
        <v>0</v>
      </c>
      <c r="N281" s="66">
        <v>0</v>
      </c>
      <c r="O281" s="28">
        <v>2453188.39</v>
      </c>
      <c r="P281" s="66">
        <f>K281/H281</f>
        <v>3745.3257862595424</v>
      </c>
      <c r="Q281" s="66">
        <v>9673</v>
      </c>
      <c r="R281" s="40" t="s">
        <v>1075</v>
      </c>
      <c r="S281" s="15"/>
    </row>
    <row r="282" spans="1:19" s="2" customFormat="1" ht="18" customHeight="1" x14ac:dyDescent="0.25">
      <c r="A282" s="106" t="s">
        <v>859</v>
      </c>
      <c r="B282" s="118" t="s">
        <v>997</v>
      </c>
      <c r="C282" s="106">
        <v>1976</v>
      </c>
      <c r="D282" s="107" t="s">
        <v>914</v>
      </c>
      <c r="E282" s="107" t="s">
        <v>913</v>
      </c>
      <c r="F282" s="104">
        <v>2</v>
      </c>
      <c r="G282" s="104">
        <v>3</v>
      </c>
      <c r="H282" s="28">
        <v>874.3</v>
      </c>
      <c r="I282" s="28">
        <v>791.3</v>
      </c>
      <c r="J282" s="28">
        <v>745.6</v>
      </c>
      <c r="K282" s="28">
        <f>SUM(L282:O282)</f>
        <v>966166.25</v>
      </c>
      <c r="L282" s="66">
        <v>0</v>
      </c>
      <c r="M282" s="66">
        <v>0</v>
      </c>
      <c r="N282" s="66">
        <v>0</v>
      </c>
      <c r="O282" s="28">
        <v>966166.25</v>
      </c>
      <c r="P282" s="66">
        <f>K282/H282</f>
        <v>1105.0740592473981</v>
      </c>
      <c r="Q282" s="66">
        <v>9673</v>
      </c>
      <c r="R282" s="40" t="s">
        <v>1075</v>
      </c>
      <c r="S282" s="15"/>
    </row>
    <row r="283" spans="1:19" ht="19.899999999999999" customHeight="1" x14ac:dyDescent="0.25">
      <c r="A283" s="145" t="s">
        <v>1459</v>
      </c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3"/>
    </row>
    <row r="284" spans="1:19" s="2" customFormat="1" ht="40.15" customHeight="1" x14ac:dyDescent="0.25">
      <c r="A284" s="146" t="s">
        <v>665</v>
      </c>
      <c r="B284" s="146"/>
      <c r="C284" s="102" t="s">
        <v>916</v>
      </c>
      <c r="D284" s="102" t="s">
        <v>916</v>
      </c>
      <c r="E284" s="102" t="s">
        <v>916</v>
      </c>
      <c r="F284" s="20" t="s">
        <v>916</v>
      </c>
      <c r="G284" s="20" t="s">
        <v>916</v>
      </c>
      <c r="H284" s="82">
        <f>SUM(H285:H288)</f>
        <v>1927.8999999999999</v>
      </c>
      <c r="I284" s="82">
        <f t="shared" ref="I284:O284" si="78">SUM(I285:I288)</f>
        <v>0</v>
      </c>
      <c r="J284" s="82">
        <f t="shared" si="78"/>
        <v>1492.4999999999998</v>
      </c>
      <c r="K284" s="82">
        <f t="shared" si="78"/>
        <v>7575282</v>
      </c>
      <c r="L284" s="82">
        <f t="shared" si="78"/>
        <v>0</v>
      </c>
      <c r="M284" s="82">
        <f t="shared" si="78"/>
        <v>0</v>
      </c>
      <c r="N284" s="82">
        <f t="shared" si="78"/>
        <v>0</v>
      </c>
      <c r="O284" s="82">
        <f t="shared" si="78"/>
        <v>7575282</v>
      </c>
      <c r="P284" s="83">
        <f>K284/H284</f>
        <v>3929.2919757248824</v>
      </c>
      <c r="Q284" s="122" t="s">
        <v>916</v>
      </c>
      <c r="R284" s="122" t="s">
        <v>916</v>
      </c>
      <c r="S284" s="15"/>
    </row>
    <row r="285" spans="1:19" s="2" customFormat="1" ht="20.100000000000001" customHeight="1" x14ac:dyDescent="0.25">
      <c r="A285" s="106" t="s">
        <v>860</v>
      </c>
      <c r="B285" s="118" t="s">
        <v>1227</v>
      </c>
      <c r="C285" s="106">
        <v>1958</v>
      </c>
      <c r="D285" s="107" t="s">
        <v>914</v>
      </c>
      <c r="E285" s="107" t="s">
        <v>913</v>
      </c>
      <c r="F285" s="104">
        <v>2</v>
      </c>
      <c r="G285" s="104">
        <v>2</v>
      </c>
      <c r="H285" s="28">
        <v>474.4</v>
      </c>
      <c r="I285" s="35">
        <v>0</v>
      </c>
      <c r="J285" s="28">
        <v>365.9</v>
      </c>
      <c r="K285" s="28">
        <f t="shared" ref="K285:K288" si="79">SUM(L285:O285)</f>
        <v>1849094</v>
      </c>
      <c r="L285" s="66">
        <v>0</v>
      </c>
      <c r="M285" s="66">
        <v>0</v>
      </c>
      <c r="N285" s="66">
        <v>0</v>
      </c>
      <c r="O285" s="28">
        <v>1849094</v>
      </c>
      <c r="P285" s="66">
        <f>K285/H285</f>
        <v>3897.7529510961217</v>
      </c>
      <c r="Q285" s="66">
        <v>9673</v>
      </c>
      <c r="R285" s="62" t="s">
        <v>562</v>
      </c>
      <c r="S285" s="15"/>
    </row>
    <row r="286" spans="1:19" ht="20.100000000000001" customHeight="1" x14ac:dyDescent="0.25">
      <c r="A286" s="106" t="s">
        <v>861</v>
      </c>
      <c r="B286" s="118" t="s">
        <v>1228</v>
      </c>
      <c r="C286" s="106">
        <v>1958</v>
      </c>
      <c r="D286" s="107" t="s">
        <v>914</v>
      </c>
      <c r="E286" s="107" t="s">
        <v>913</v>
      </c>
      <c r="F286" s="104">
        <v>2</v>
      </c>
      <c r="G286" s="104">
        <v>2</v>
      </c>
      <c r="H286" s="28">
        <v>474.7</v>
      </c>
      <c r="I286" s="35">
        <v>0</v>
      </c>
      <c r="J286" s="28">
        <v>366.2</v>
      </c>
      <c r="K286" s="28">
        <f t="shared" si="79"/>
        <v>1849094</v>
      </c>
      <c r="L286" s="66">
        <v>0</v>
      </c>
      <c r="M286" s="66">
        <v>0</v>
      </c>
      <c r="N286" s="66">
        <v>0</v>
      </c>
      <c r="O286" s="28">
        <v>1849094</v>
      </c>
      <c r="P286" s="66">
        <f>K286/H286</f>
        <v>3895.2896566252371</v>
      </c>
      <c r="Q286" s="66">
        <v>9673</v>
      </c>
      <c r="R286" s="62" t="s">
        <v>562</v>
      </c>
      <c r="S286" s="3"/>
    </row>
    <row r="287" spans="1:19" ht="20.100000000000001" customHeight="1" x14ac:dyDescent="0.25">
      <c r="A287" s="106" t="s">
        <v>862</v>
      </c>
      <c r="B287" s="118" t="s">
        <v>1229</v>
      </c>
      <c r="C287" s="106">
        <v>1958</v>
      </c>
      <c r="D287" s="107" t="s">
        <v>914</v>
      </c>
      <c r="E287" s="107" t="s">
        <v>913</v>
      </c>
      <c r="F287" s="104">
        <v>2</v>
      </c>
      <c r="G287" s="104">
        <v>2</v>
      </c>
      <c r="H287" s="28">
        <v>471</v>
      </c>
      <c r="I287" s="35">
        <v>0</v>
      </c>
      <c r="J287" s="28">
        <v>362.6</v>
      </c>
      <c r="K287" s="28">
        <f t="shared" si="79"/>
        <v>1849094</v>
      </c>
      <c r="L287" s="66">
        <v>0</v>
      </c>
      <c r="M287" s="66">
        <v>0</v>
      </c>
      <c r="N287" s="66">
        <v>0</v>
      </c>
      <c r="O287" s="28">
        <v>1849094</v>
      </c>
      <c r="P287" s="66">
        <f>K287/H287</f>
        <v>3925.8895966029722</v>
      </c>
      <c r="Q287" s="66">
        <v>9673</v>
      </c>
      <c r="R287" s="62" t="s">
        <v>562</v>
      </c>
      <c r="S287" s="3"/>
    </row>
    <row r="288" spans="1:19" s="2" customFormat="1" ht="20.100000000000001" customHeight="1" x14ac:dyDescent="0.25">
      <c r="A288" s="106" t="s">
        <v>863</v>
      </c>
      <c r="B288" s="118" t="s">
        <v>995</v>
      </c>
      <c r="C288" s="106">
        <v>1962</v>
      </c>
      <c r="D288" s="107" t="s">
        <v>914</v>
      </c>
      <c r="E288" s="107" t="s">
        <v>913</v>
      </c>
      <c r="F288" s="104">
        <v>2</v>
      </c>
      <c r="G288" s="104">
        <v>2</v>
      </c>
      <c r="H288" s="28">
        <v>507.8</v>
      </c>
      <c r="I288" s="35">
        <v>0</v>
      </c>
      <c r="J288" s="28">
        <v>397.8</v>
      </c>
      <c r="K288" s="28">
        <f t="shared" si="79"/>
        <v>2028000</v>
      </c>
      <c r="L288" s="66">
        <v>0</v>
      </c>
      <c r="M288" s="66">
        <v>0</v>
      </c>
      <c r="N288" s="66">
        <v>0</v>
      </c>
      <c r="O288" s="28">
        <v>2028000</v>
      </c>
      <c r="P288" s="66">
        <f>K288/H288</f>
        <v>3993.6983064198503</v>
      </c>
      <c r="Q288" s="66">
        <v>9673</v>
      </c>
      <c r="R288" s="62" t="s">
        <v>562</v>
      </c>
      <c r="S288" s="15"/>
    </row>
    <row r="289" spans="1:19" s="2" customFormat="1" ht="19.899999999999999" customHeight="1" x14ac:dyDescent="0.25">
      <c r="A289" s="145" t="s">
        <v>1460</v>
      </c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5"/>
    </row>
    <row r="290" spans="1:19" ht="40.15" customHeight="1" x14ac:dyDescent="0.25">
      <c r="A290" s="146" t="s">
        <v>667</v>
      </c>
      <c r="B290" s="146"/>
      <c r="C290" s="102" t="s">
        <v>916</v>
      </c>
      <c r="D290" s="102" t="s">
        <v>916</v>
      </c>
      <c r="E290" s="102" t="s">
        <v>916</v>
      </c>
      <c r="F290" s="20" t="s">
        <v>916</v>
      </c>
      <c r="G290" s="20" t="s">
        <v>916</v>
      </c>
      <c r="H290" s="82">
        <f>SUM(H291:H292)</f>
        <v>5941.64</v>
      </c>
      <c r="I290" s="82">
        <f t="shared" ref="I290:O290" si="80">SUM(I291:I292)</f>
        <v>389.9</v>
      </c>
      <c r="J290" s="82">
        <f t="shared" si="80"/>
        <v>3658.83</v>
      </c>
      <c r="K290" s="82">
        <f t="shared" si="80"/>
        <v>3421300</v>
      </c>
      <c r="L290" s="82">
        <f t="shared" si="80"/>
        <v>0</v>
      </c>
      <c r="M290" s="82">
        <f t="shared" si="80"/>
        <v>0</v>
      </c>
      <c r="N290" s="82">
        <f t="shared" si="80"/>
        <v>0</v>
      </c>
      <c r="O290" s="82">
        <f t="shared" si="80"/>
        <v>3421300</v>
      </c>
      <c r="P290" s="83">
        <f>K290/H290</f>
        <v>575.81745107411416</v>
      </c>
      <c r="Q290" s="122" t="s">
        <v>916</v>
      </c>
      <c r="R290" s="122" t="s">
        <v>916</v>
      </c>
      <c r="S290" s="3"/>
    </row>
    <row r="291" spans="1:19" s="2" customFormat="1" ht="20.100000000000001" customHeight="1" x14ac:dyDescent="0.25">
      <c r="A291" s="106" t="s">
        <v>864</v>
      </c>
      <c r="B291" s="118" t="s">
        <v>1001</v>
      </c>
      <c r="C291" s="106">
        <v>1971</v>
      </c>
      <c r="D291" s="107" t="s">
        <v>914</v>
      </c>
      <c r="E291" s="107" t="s">
        <v>913</v>
      </c>
      <c r="F291" s="104">
        <v>2</v>
      </c>
      <c r="G291" s="104">
        <v>1</v>
      </c>
      <c r="H291" s="28">
        <v>712.71</v>
      </c>
      <c r="I291" s="28">
        <v>389.9</v>
      </c>
      <c r="J291" s="28">
        <v>389.9</v>
      </c>
      <c r="K291" s="28">
        <f t="shared" ref="K291:K292" si="81">SUM(L291:O291)</f>
        <v>850000</v>
      </c>
      <c r="L291" s="66">
        <v>0</v>
      </c>
      <c r="M291" s="66">
        <v>0</v>
      </c>
      <c r="N291" s="66">
        <v>0</v>
      </c>
      <c r="O291" s="28">
        <v>850000</v>
      </c>
      <c r="P291" s="66">
        <f>K291/H291</f>
        <v>1192.6309438621599</v>
      </c>
      <c r="Q291" s="66">
        <v>9673</v>
      </c>
      <c r="R291" s="62" t="s">
        <v>562</v>
      </c>
      <c r="S291" s="15"/>
    </row>
    <row r="292" spans="1:19" s="2" customFormat="1" ht="20.100000000000001" customHeight="1" x14ac:dyDescent="0.25">
      <c r="A292" s="106" t="s">
        <v>865</v>
      </c>
      <c r="B292" s="118" t="s">
        <v>1293</v>
      </c>
      <c r="C292" s="106">
        <v>1982</v>
      </c>
      <c r="D292" s="107" t="s">
        <v>914</v>
      </c>
      <c r="E292" s="107" t="s">
        <v>918</v>
      </c>
      <c r="F292" s="104">
        <v>5</v>
      </c>
      <c r="G292" s="104">
        <v>3</v>
      </c>
      <c r="H292" s="28">
        <v>5228.93</v>
      </c>
      <c r="I292" s="28">
        <v>0</v>
      </c>
      <c r="J292" s="28">
        <v>3268.93</v>
      </c>
      <c r="K292" s="28">
        <f t="shared" si="81"/>
        <v>2571300</v>
      </c>
      <c r="L292" s="66">
        <v>0</v>
      </c>
      <c r="M292" s="66">
        <v>0</v>
      </c>
      <c r="N292" s="66">
        <v>0</v>
      </c>
      <c r="O292" s="28">
        <v>2571300</v>
      </c>
      <c r="P292" s="66">
        <f>K292/H292</f>
        <v>491.74496503108662</v>
      </c>
      <c r="Q292" s="66">
        <v>9673</v>
      </c>
      <c r="R292" s="62" t="s">
        <v>562</v>
      </c>
      <c r="S292" s="15"/>
    </row>
    <row r="293" spans="1:19" s="2" customFormat="1" ht="19.899999999999999" customHeight="1" x14ac:dyDescent="0.25">
      <c r="A293" s="145" t="s">
        <v>1461</v>
      </c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5"/>
    </row>
    <row r="294" spans="1:19" ht="40.15" customHeight="1" x14ac:dyDescent="0.25">
      <c r="A294" s="146" t="s">
        <v>668</v>
      </c>
      <c r="B294" s="146"/>
      <c r="C294" s="102" t="s">
        <v>916</v>
      </c>
      <c r="D294" s="102" t="s">
        <v>916</v>
      </c>
      <c r="E294" s="102" t="s">
        <v>916</v>
      </c>
      <c r="F294" s="20" t="s">
        <v>916</v>
      </c>
      <c r="G294" s="20" t="s">
        <v>916</v>
      </c>
      <c r="H294" s="82">
        <f>SUM(H295:H297)</f>
        <v>2326.8000000000002</v>
      </c>
      <c r="I294" s="82">
        <f t="shared" ref="I294:O294" si="82">SUM(I295:I297)</f>
        <v>649.79999999999995</v>
      </c>
      <c r="J294" s="82">
        <f t="shared" si="82"/>
        <v>2083.7999999999997</v>
      </c>
      <c r="K294" s="82">
        <f t="shared" si="82"/>
        <v>4994888</v>
      </c>
      <c r="L294" s="82">
        <f t="shared" si="82"/>
        <v>0</v>
      </c>
      <c r="M294" s="82">
        <f t="shared" si="82"/>
        <v>0</v>
      </c>
      <c r="N294" s="82">
        <f t="shared" si="82"/>
        <v>0</v>
      </c>
      <c r="O294" s="82">
        <f t="shared" si="82"/>
        <v>4994888</v>
      </c>
      <c r="P294" s="83">
        <f>K294/H294</f>
        <v>2146.6769812618186</v>
      </c>
      <c r="Q294" s="122" t="s">
        <v>916</v>
      </c>
      <c r="R294" s="122" t="s">
        <v>916</v>
      </c>
      <c r="S294" s="3"/>
    </row>
    <row r="295" spans="1:19" s="2" customFormat="1" ht="20.100000000000001" customHeight="1" x14ac:dyDescent="0.25">
      <c r="A295" s="106" t="s">
        <v>866</v>
      </c>
      <c r="B295" s="118" t="s">
        <v>998</v>
      </c>
      <c r="C295" s="106">
        <v>1972</v>
      </c>
      <c r="D295" s="107" t="s">
        <v>914</v>
      </c>
      <c r="E295" s="107" t="s">
        <v>913</v>
      </c>
      <c r="F295" s="104">
        <v>2</v>
      </c>
      <c r="G295" s="104">
        <v>2</v>
      </c>
      <c r="H295" s="28">
        <v>765.4</v>
      </c>
      <c r="I295" s="66">
        <v>0</v>
      </c>
      <c r="J295" s="28">
        <v>703.9</v>
      </c>
      <c r="K295" s="28">
        <f t="shared" ref="K295:K297" si="83">SUM(L295:O295)</f>
        <v>2270464</v>
      </c>
      <c r="L295" s="66">
        <v>0</v>
      </c>
      <c r="M295" s="66">
        <v>0</v>
      </c>
      <c r="N295" s="66">
        <v>0</v>
      </c>
      <c r="O295" s="28">
        <v>2270464</v>
      </c>
      <c r="P295" s="66">
        <f>K295/H295</f>
        <v>2966.3757512411812</v>
      </c>
      <c r="Q295" s="66">
        <v>9673</v>
      </c>
      <c r="R295" s="62" t="s">
        <v>562</v>
      </c>
      <c r="S295" s="15"/>
    </row>
    <row r="296" spans="1:19" s="2" customFormat="1" ht="20.100000000000001" customHeight="1" x14ac:dyDescent="0.25">
      <c r="A296" s="106" t="s">
        <v>867</v>
      </c>
      <c r="B296" s="118" t="s">
        <v>999</v>
      </c>
      <c r="C296" s="106">
        <v>1976</v>
      </c>
      <c r="D296" s="107" t="s">
        <v>914</v>
      </c>
      <c r="E296" s="107" t="s">
        <v>913</v>
      </c>
      <c r="F296" s="104">
        <v>2</v>
      </c>
      <c r="G296" s="104">
        <v>2</v>
      </c>
      <c r="H296" s="28">
        <v>796</v>
      </c>
      <c r="I296" s="28">
        <v>472</v>
      </c>
      <c r="J296" s="28">
        <v>735.8</v>
      </c>
      <c r="K296" s="28">
        <f t="shared" si="83"/>
        <v>1362212</v>
      </c>
      <c r="L296" s="66">
        <v>0</v>
      </c>
      <c r="M296" s="66">
        <v>0</v>
      </c>
      <c r="N296" s="66">
        <v>0</v>
      </c>
      <c r="O296" s="28">
        <v>1362212</v>
      </c>
      <c r="P296" s="66">
        <f>K296/H296</f>
        <v>1711.321608040201</v>
      </c>
      <c r="Q296" s="66">
        <v>9673</v>
      </c>
      <c r="R296" s="62" t="s">
        <v>562</v>
      </c>
      <c r="S296" s="15"/>
    </row>
    <row r="297" spans="1:19" ht="20.100000000000001" customHeight="1" x14ac:dyDescent="0.25">
      <c r="A297" s="106" t="s">
        <v>868</v>
      </c>
      <c r="B297" s="118" t="s">
        <v>1000</v>
      </c>
      <c r="C297" s="106">
        <v>1960</v>
      </c>
      <c r="D297" s="107" t="s">
        <v>914</v>
      </c>
      <c r="E297" s="107" t="s">
        <v>913</v>
      </c>
      <c r="F297" s="104">
        <v>2</v>
      </c>
      <c r="G297" s="104">
        <v>2</v>
      </c>
      <c r="H297" s="28">
        <v>765.4</v>
      </c>
      <c r="I297" s="28">
        <v>177.8</v>
      </c>
      <c r="J297" s="28">
        <v>644.1</v>
      </c>
      <c r="K297" s="28">
        <f t="shared" si="83"/>
        <v>1362212</v>
      </c>
      <c r="L297" s="66">
        <v>0</v>
      </c>
      <c r="M297" s="66">
        <v>0</v>
      </c>
      <c r="N297" s="66">
        <v>0</v>
      </c>
      <c r="O297" s="28">
        <v>1362212</v>
      </c>
      <c r="P297" s="66">
        <f>K297/H297</f>
        <v>1779.7386987196237</v>
      </c>
      <c r="Q297" s="66">
        <v>9673</v>
      </c>
      <c r="R297" s="62" t="s">
        <v>562</v>
      </c>
      <c r="S297" s="3"/>
    </row>
    <row r="298" spans="1:19" ht="19.899999999999999" customHeight="1" x14ac:dyDescent="0.25">
      <c r="A298" s="145" t="s">
        <v>1462</v>
      </c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3"/>
    </row>
    <row r="299" spans="1:19" ht="40.15" customHeight="1" x14ac:dyDescent="0.25">
      <c r="A299" s="146" t="s">
        <v>669</v>
      </c>
      <c r="B299" s="182"/>
      <c r="C299" s="102" t="s">
        <v>916</v>
      </c>
      <c r="D299" s="102" t="s">
        <v>916</v>
      </c>
      <c r="E299" s="102" t="s">
        <v>916</v>
      </c>
      <c r="F299" s="20" t="s">
        <v>916</v>
      </c>
      <c r="G299" s="20" t="s">
        <v>916</v>
      </c>
      <c r="H299" s="129">
        <f t="shared" ref="H299:N299" si="84">SUM(H300:H338)</f>
        <v>128238.1</v>
      </c>
      <c r="I299" s="129">
        <f t="shared" si="84"/>
        <v>66169.800000000017</v>
      </c>
      <c r="J299" s="129">
        <f t="shared" si="84"/>
        <v>84781.599999999991</v>
      </c>
      <c r="K299" s="129">
        <f t="shared" si="84"/>
        <v>183457197.26999998</v>
      </c>
      <c r="L299" s="129">
        <f t="shared" si="84"/>
        <v>0</v>
      </c>
      <c r="M299" s="129">
        <f t="shared" si="84"/>
        <v>0</v>
      </c>
      <c r="N299" s="129">
        <f t="shared" si="84"/>
        <v>0</v>
      </c>
      <c r="O299" s="129">
        <f>SUM(O300:O338)</f>
        <v>183457197.26999998</v>
      </c>
      <c r="P299" s="78">
        <f>K299/H299</f>
        <v>1430.5982174564344</v>
      </c>
      <c r="Q299" s="80" t="s">
        <v>916</v>
      </c>
      <c r="R299" s="80" t="s">
        <v>916</v>
      </c>
      <c r="S299" s="3"/>
    </row>
    <row r="300" spans="1:19" ht="21" customHeight="1" x14ac:dyDescent="0.25">
      <c r="A300" s="157" t="s">
        <v>1172</v>
      </c>
      <c r="B300" s="139" t="s">
        <v>503</v>
      </c>
      <c r="C300" s="164" t="s">
        <v>504</v>
      </c>
      <c r="D300" s="157" t="s">
        <v>914</v>
      </c>
      <c r="E300" s="164" t="s">
        <v>913</v>
      </c>
      <c r="F300" s="141">
        <v>5</v>
      </c>
      <c r="G300" s="141">
        <v>8</v>
      </c>
      <c r="H300" s="177">
        <v>7992.3</v>
      </c>
      <c r="I300" s="177">
        <v>6015.8</v>
      </c>
      <c r="J300" s="177">
        <v>5838.2</v>
      </c>
      <c r="K300" s="28">
        <f>SUM(L300:O300)</f>
        <v>5124286.68</v>
      </c>
      <c r="L300" s="28">
        <v>0</v>
      </c>
      <c r="M300" s="28">
        <v>0</v>
      </c>
      <c r="N300" s="28">
        <v>0</v>
      </c>
      <c r="O300" s="28">
        <v>5124286.68</v>
      </c>
      <c r="P300" s="28">
        <f t="shared" ref="P300:P338" si="85">K300/H300</f>
        <v>641.15294470928268</v>
      </c>
      <c r="Q300" s="28">
        <v>9673</v>
      </c>
      <c r="R300" s="62" t="s">
        <v>505</v>
      </c>
      <c r="S300" s="3"/>
    </row>
    <row r="301" spans="1:19" ht="21" customHeight="1" x14ac:dyDescent="0.25">
      <c r="A301" s="158"/>
      <c r="B301" s="140"/>
      <c r="C301" s="165"/>
      <c r="D301" s="158"/>
      <c r="E301" s="165"/>
      <c r="F301" s="142"/>
      <c r="G301" s="142"/>
      <c r="H301" s="178"/>
      <c r="I301" s="178"/>
      <c r="J301" s="178"/>
      <c r="K301" s="28">
        <f t="shared" ref="K301:K338" si="86">SUM(L301:O301)</f>
        <v>10964650.699999999</v>
      </c>
      <c r="L301" s="28">
        <v>0</v>
      </c>
      <c r="M301" s="28">
        <v>0</v>
      </c>
      <c r="N301" s="28">
        <v>0</v>
      </c>
      <c r="O301" s="28">
        <v>10964650.699999999</v>
      </c>
      <c r="P301" s="28">
        <f>K301/H300</f>
        <v>1371.901792975739</v>
      </c>
      <c r="Q301" s="28">
        <v>9673</v>
      </c>
      <c r="R301" s="40" t="s">
        <v>553</v>
      </c>
      <c r="S301" s="3"/>
    </row>
    <row r="302" spans="1:19" ht="20.100000000000001" customHeight="1" x14ac:dyDescent="0.25">
      <c r="A302" s="115" t="s">
        <v>869</v>
      </c>
      <c r="B302" s="118" t="s">
        <v>506</v>
      </c>
      <c r="C302" s="106">
        <v>1988</v>
      </c>
      <c r="D302" s="107" t="s">
        <v>914</v>
      </c>
      <c r="E302" s="106" t="s">
        <v>913</v>
      </c>
      <c r="F302" s="104">
        <v>5</v>
      </c>
      <c r="G302" s="104">
        <v>4</v>
      </c>
      <c r="H302" s="105">
        <v>3691.3</v>
      </c>
      <c r="I302" s="105">
        <v>2636.2</v>
      </c>
      <c r="J302" s="105">
        <v>2602.5</v>
      </c>
      <c r="K302" s="28">
        <f t="shared" si="86"/>
        <v>700000</v>
      </c>
      <c r="L302" s="28">
        <v>0</v>
      </c>
      <c r="M302" s="28">
        <v>0</v>
      </c>
      <c r="N302" s="28">
        <v>0</v>
      </c>
      <c r="O302" s="28">
        <v>700000</v>
      </c>
      <c r="P302" s="28">
        <f t="shared" si="85"/>
        <v>189.63508790940861</v>
      </c>
      <c r="Q302" s="28">
        <v>9673</v>
      </c>
      <c r="R302" s="40" t="s">
        <v>553</v>
      </c>
      <c r="S302" s="3"/>
    </row>
    <row r="303" spans="1:19" ht="20.100000000000001" customHeight="1" x14ac:dyDescent="0.25">
      <c r="A303" s="115" t="s">
        <v>870</v>
      </c>
      <c r="B303" s="118" t="s">
        <v>619</v>
      </c>
      <c r="C303" s="106">
        <v>1976</v>
      </c>
      <c r="D303" s="107" t="s">
        <v>914</v>
      </c>
      <c r="E303" s="106" t="s">
        <v>913</v>
      </c>
      <c r="F303" s="104">
        <v>5</v>
      </c>
      <c r="G303" s="104">
        <v>6</v>
      </c>
      <c r="H303" s="105">
        <v>5959.2</v>
      </c>
      <c r="I303" s="105">
        <v>4391.8</v>
      </c>
      <c r="J303" s="105">
        <v>4270.2</v>
      </c>
      <c r="K303" s="28">
        <f t="shared" si="86"/>
        <v>13300000</v>
      </c>
      <c r="L303" s="28">
        <v>0</v>
      </c>
      <c r="M303" s="28">
        <v>0</v>
      </c>
      <c r="N303" s="28">
        <v>0</v>
      </c>
      <c r="O303" s="28">
        <v>13300000</v>
      </c>
      <c r="P303" s="28">
        <f t="shared" si="85"/>
        <v>2231.8432004295878</v>
      </c>
      <c r="Q303" s="28">
        <v>9673</v>
      </c>
      <c r="R303" s="40" t="s">
        <v>553</v>
      </c>
      <c r="S303" s="3"/>
    </row>
    <row r="304" spans="1:19" ht="20.100000000000001" customHeight="1" x14ac:dyDescent="0.25">
      <c r="A304" s="115" t="s">
        <v>871</v>
      </c>
      <c r="B304" s="118" t="s">
        <v>621</v>
      </c>
      <c r="C304" s="106">
        <v>1977</v>
      </c>
      <c r="D304" s="107" t="s">
        <v>914</v>
      </c>
      <c r="E304" s="106" t="s">
        <v>913</v>
      </c>
      <c r="F304" s="104">
        <v>5</v>
      </c>
      <c r="G304" s="104">
        <v>6</v>
      </c>
      <c r="H304" s="105">
        <v>5993.3</v>
      </c>
      <c r="I304" s="105">
        <v>4345.2</v>
      </c>
      <c r="J304" s="105">
        <v>4298.1000000000004</v>
      </c>
      <c r="K304" s="28">
        <f t="shared" si="86"/>
        <v>13097400.220000001</v>
      </c>
      <c r="L304" s="28">
        <v>0</v>
      </c>
      <c r="M304" s="28">
        <v>0</v>
      </c>
      <c r="N304" s="28">
        <v>0</v>
      </c>
      <c r="O304" s="28">
        <v>13097400.220000001</v>
      </c>
      <c r="P304" s="28">
        <f t="shared" si="85"/>
        <v>2185.3403333722658</v>
      </c>
      <c r="Q304" s="28">
        <v>9673</v>
      </c>
      <c r="R304" s="40" t="s">
        <v>553</v>
      </c>
      <c r="S304" s="3"/>
    </row>
    <row r="305" spans="1:19" ht="20.100000000000001" customHeight="1" x14ac:dyDescent="0.25">
      <c r="A305" s="115" t="s">
        <v>1173</v>
      </c>
      <c r="B305" s="118" t="s">
        <v>620</v>
      </c>
      <c r="C305" s="106">
        <v>1978</v>
      </c>
      <c r="D305" s="107" t="s">
        <v>914</v>
      </c>
      <c r="E305" s="106" t="s">
        <v>913</v>
      </c>
      <c r="F305" s="104">
        <v>5</v>
      </c>
      <c r="G305" s="104">
        <v>6</v>
      </c>
      <c r="H305" s="105">
        <v>7970.5</v>
      </c>
      <c r="I305" s="105">
        <v>5802.2</v>
      </c>
      <c r="J305" s="105">
        <v>5662.9</v>
      </c>
      <c r="K305" s="28">
        <f t="shared" si="86"/>
        <v>14725000</v>
      </c>
      <c r="L305" s="28">
        <v>0</v>
      </c>
      <c r="M305" s="28">
        <v>0</v>
      </c>
      <c r="N305" s="28">
        <v>0</v>
      </c>
      <c r="O305" s="28">
        <v>14725000</v>
      </c>
      <c r="P305" s="28">
        <f t="shared" si="85"/>
        <v>1847.4374255065554</v>
      </c>
      <c r="Q305" s="28">
        <v>9673</v>
      </c>
      <c r="R305" s="40" t="s">
        <v>553</v>
      </c>
      <c r="S305" s="3"/>
    </row>
    <row r="306" spans="1:19" ht="20.100000000000001" customHeight="1" x14ac:dyDescent="0.25">
      <c r="A306" s="115" t="s">
        <v>1174</v>
      </c>
      <c r="B306" s="118" t="s">
        <v>1335</v>
      </c>
      <c r="C306" s="106">
        <v>1986</v>
      </c>
      <c r="D306" s="107" t="s">
        <v>914</v>
      </c>
      <c r="E306" s="106" t="s">
        <v>913</v>
      </c>
      <c r="F306" s="104">
        <v>5</v>
      </c>
      <c r="G306" s="104">
        <v>4</v>
      </c>
      <c r="H306" s="105">
        <v>5330</v>
      </c>
      <c r="I306" s="105">
        <v>0</v>
      </c>
      <c r="J306" s="105">
        <v>3790.8</v>
      </c>
      <c r="K306" s="28">
        <f t="shared" si="86"/>
        <v>3281100</v>
      </c>
      <c r="L306" s="28">
        <v>0</v>
      </c>
      <c r="M306" s="28">
        <v>0</v>
      </c>
      <c r="N306" s="28">
        <v>0</v>
      </c>
      <c r="O306" s="28">
        <v>3281100</v>
      </c>
      <c r="P306" s="28">
        <f t="shared" si="85"/>
        <v>615.59099437148222</v>
      </c>
      <c r="Q306" s="28">
        <v>9673</v>
      </c>
      <c r="R306" s="40" t="s">
        <v>562</v>
      </c>
      <c r="S306" s="3"/>
    </row>
    <row r="307" spans="1:19" ht="20.100000000000001" customHeight="1" x14ac:dyDescent="0.25">
      <c r="A307" s="107" t="s">
        <v>872</v>
      </c>
      <c r="B307" s="118" t="s">
        <v>622</v>
      </c>
      <c r="C307" s="49">
        <v>1981</v>
      </c>
      <c r="D307" s="107" t="s">
        <v>914</v>
      </c>
      <c r="E307" s="106" t="s">
        <v>918</v>
      </c>
      <c r="F307" s="104">
        <v>5</v>
      </c>
      <c r="G307" s="104">
        <v>8</v>
      </c>
      <c r="H307" s="105">
        <v>8554.1</v>
      </c>
      <c r="I307" s="105">
        <v>6212.1</v>
      </c>
      <c r="J307" s="105">
        <v>6004.5</v>
      </c>
      <c r="K307" s="28">
        <f t="shared" si="86"/>
        <v>4325461.5999999996</v>
      </c>
      <c r="L307" s="28">
        <v>0</v>
      </c>
      <c r="M307" s="28">
        <v>0</v>
      </c>
      <c r="N307" s="28">
        <v>0</v>
      </c>
      <c r="O307" s="28">
        <v>4325461.5999999996</v>
      </c>
      <c r="P307" s="28">
        <f t="shared" si="85"/>
        <v>505.65946154475625</v>
      </c>
      <c r="Q307" s="28">
        <v>9673</v>
      </c>
      <c r="R307" s="62" t="s">
        <v>505</v>
      </c>
      <c r="S307" s="3"/>
    </row>
    <row r="308" spans="1:19" ht="20.100000000000001" customHeight="1" x14ac:dyDescent="0.25">
      <c r="A308" s="107" t="s">
        <v>873</v>
      </c>
      <c r="B308" s="118" t="s">
        <v>623</v>
      </c>
      <c r="C308" s="49">
        <v>1983</v>
      </c>
      <c r="D308" s="107" t="s">
        <v>914</v>
      </c>
      <c r="E308" s="106" t="s">
        <v>918</v>
      </c>
      <c r="F308" s="104">
        <v>5</v>
      </c>
      <c r="G308" s="104">
        <v>10</v>
      </c>
      <c r="H308" s="105">
        <v>10547.8</v>
      </c>
      <c r="I308" s="105">
        <v>7609.2</v>
      </c>
      <c r="J308" s="105">
        <v>7396.1</v>
      </c>
      <c r="K308" s="28">
        <f t="shared" si="86"/>
        <v>5015389.58</v>
      </c>
      <c r="L308" s="28">
        <v>0</v>
      </c>
      <c r="M308" s="28">
        <v>0</v>
      </c>
      <c r="N308" s="28">
        <v>0</v>
      </c>
      <c r="O308" s="28">
        <v>5015389.58</v>
      </c>
      <c r="P308" s="28">
        <f t="shared" si="85"/>
        <v>475.49153188342598</v>
      </c>
      <c r="Q308" s="28">
        <v>9673</v>
      </c>
      <c r="R308" s="62" t="s">
        <v>505</v>
      </c>
      <c r="S308" s="3"/>
    </row>
    <row r="309" spans="1:19" ht="20.25" customHeight="1" x14ac:dyDescent="0.25">
      <c r="A309" s="157" t="s">
        <v>140</v>
      </c>
      <c r="B309" s="139" t="s">
        <v>1253</v>
      </c>
      <c r="C309" s="164">
        <v>1979</v>
      </c>
      <c r="D309" s="157" t="s">
        <v>914</v>
      </c>
      <c r="E309" s="164" t="s">
        <v>918</v>
      </c>
      <c r="F309" s="141">
        <v>9</v>
      </c>
      <c r="G309" s="141">
        <v>4</v>
      </c>
      <c r="H309" s="177">
        <v>8531</v>
      </c>
      <c r="I309" s="177">
        <v>0</v>
      </c>
      <c r="J309" s="177">
        <v>7533.6</v>
      </c>
      <c r="K309" s="28">
        <f t="shared" si="86"/>
        <v>3323400</v>
      </c>
      <c r="L309" s="28">
        <v>0</v>
      </c>
      <c r="M309" s="28">
        <v>0</v>
      </c>
      <c r="N309" s="28">
        <v>0</v>
      </c>
      <c r="O309" s="28">
        <v>3323400</v>
      </c>
      <c r="P309" s="28">
        <f t="shared" si="85"/>
        <v>389.56745985230339</v>
      </c>
      <c r="Q309" s="28">
        <v>9673</v>
      </c>
      <c r="R309" s="40" t="s">
        <v>553</v>
      </c>
      <c r="S309" s="3"/>
    </row>
    <row r="310" spans="1:19" ht="20.25" customHeight="1" x14ac:dyDescent="0.25">
      <c r="A310" s="158"/>
      <c r="B310" s="140"/>
      <c r="C310" s="165"/>
      <c r="D310" s="158"/>
      <c r="E310" s="165"/>
      <c r="F310" s="142"/>
      <c r="G310" s="142"/>
      <c r="H310" s="178"/>
      <c r="I310" s="178"/>
      <c r="J310" s="178"/>
      <c r="K310" s="28">
        <f t="shared" si="86"/>
        <v>14384047.199999999</v>
      </c>
      <c r="L310" s="28">
        <v>0</v>
      </c>
      <c r="M310" s="28">
        <v>0</v>
      </c>
      <c r="N310" s="28">
        <v>0</v>
      </c>
      <c r="O310" s="28">
        <v>14384047.199999999</v>
      </c>
      <c r="P310" s="28">
        <f>K310/H309</f>
        <v>1686.0915719141951</v>
      </c>
      <c r="Q310" s="28">
        <v>9673</v>
      </c>
      <c r="R310" s="40" t="s">
        <v>562</v>
      </c>
      <c r="S310" s="3"/>
    </row>
    <row r="311" spans="1:19" ht="20.25" customHeight="1" x14ac:dyDescent="0.25">
      <c r="A311" s="157" t="s">
        <v>874</v>
      </c>
      <c r="B311" s="163" t="s">
        <v>624</v>
      </c>
      <c r="C311" s="179">
        <v>1976</v>
      </c>
      <c r="D311" s="187" t="s">
        <v>914</v>
      </c>
      <c r="E311" s="179" t="s">
        <v>918</v>
      </c>
      <c r="F311" s="170">
        <v>9</v>
      </c>
      <c r="G311" s="170">
        <v>4</v>
      </c>
      <c r="H311" s="174">
        <v>9696.2999999999993</v>
      </c>
      <c r="I311" s="174">
        <v>7560.9</v>
      </c>
      <c r="J311" s="174">
        <v>7482.9</v>
      </c>
      <c r="K311" s="28">
        <f t="shared" si="86"/>
        <v>3258223.19</v>
      </c>
      <c r="L311" s="28">
        <v>0</v>
      </c>
      <c r="M311" s="28">
        <v>0</v>
      </c>
      <c r="N311" s="28">
        <v>0</v>
      </c>
      <c r="O311" s="28">
        <v>3258223.19</v>
      </c>
      <c r="P311" s="28">
        <f t="shared" si="85"/>
        <v>336.02747336612936</v>
      </c>
      <c r="Q311" s="28">
        <v>9673</v>
      </c>
      <c r="R311" s="62" t="s">
        <v>505</v>
      </c>
      <c r="S311" s="3"/>
    </row>
    <row r="312" spans="1:19" ht="20.25" customHeight="1" x14ac:dyDescent="0.25">
      <c r="A312" s="158"/>
      <c r="B312" s="163"/>
      <c r="C312" s="179"/>
      <c r="D312" s="187"/>
      <c r="E312" s="179"/>
      <c r="F312" s="170"/>
      <c r="G312" s="170"/>
      <c r="H312" s="174"/>
      <c r="I312" s="174"/>
      <c r="J312" s="174"/>
      <c r="K312" s="28">
        <f t="shared" si="86"/>
        <v>10400000</v>
      </c>
      <c r="L312" s="28">
        <v>0</v>
      </c>
      <c r="M312" s="28">
        <v>0</v>
      </c>
      <c r="N312" s="28">
        <v>0</v>
      </c>
      <c r="O312" s="28">
        <v>10400000</v>
      </c>
      <c r="P312" s="28">
        <f>K312/H311</f>
        <v>1072.5740746470303</v>
      </c>
      <c r="Q312" s="28">
        <v>9673</v>
      </c>
      <c r="R312" s="40" t="s">
        <v>553</v>
      </c>
      <c r="S312" s="3"/>
    </row>
    <row r="313" spans="1:19" ht="20.25" customHeight="1" x14ac:dyDescent="0.25">
      <c r="A313" s="157" t="s">
        <v>875</v>
      </c>
      <c r="B313" s="163" t="s">
        <v>625</v>
      </c>
      <c r="C313" s="179">
        <v>1976</v>
      </c>
      <c r="D313" s="187" t="s">
        <v>914</v>
      </c>
      <c r="E313" s="179" t="s">
        <v>918</v>
      </c>
      <c r="F313" s="170">
        <v>9</v>
      </c>
      <c r="G313" s="170">
        <v>4</v>
      </c>
      <c r="H313" s="174">
        <v>9631.7999999999993</v>
      </c>
      <c r="I313" s="174">
        <v>7542.9</v>
      </c>
      <c r="J313" s="174">
        <v>7175.1</v>
      </c>
      <c r="K313" s="28">
        <f t="shared" si="86"/>
        <v>3255929.31</v>
      </c>
      <c r="L313" s="28">
        <v>0</v>
      </c>
      <c r="M313" s="28">
        <v>0</v>
      </c>
      <c r="N313" s="28">
        <v>0</v>
      </c>
      <c r="O313" s="28">
        <v>3255929.31</v>
      </c>
      <c r="P313" s="28">
        <f t="shared" si="85"/>
        <v>338.03954712514798</v>
      </c>
      <c r="Q313" s="28">
        <v>9673</v>
      </c>
      <c r="R313" s="62" t="s">
        <v>505</v>
      </c>
      <c r="S313" s="3"/>
    </row>
    <row r="314" spans="1:19" ht="20.25" customHeight="1" x14ac:dyDescent="0.25">
      <c r="A314" s="158"/>
      <c r="B314" s="163"/>
      <c r="C314" s="179"/>
      <c r="D314" s="187"/>
      <c r="E314" s="179"/>
      <c r="F314" s="170"/>
      <c r="G314" s="170"/>
      <c r="H314" s="174"/>
      <c r="I314" s="174"/>
      <c r="J314" s="174"/>
      <c r="K314" s="28">
        <f t="shared" si="86"/>
        <v>10400000</v>
      </c>
      <c r="L314" s="28">
        <v>0</v>
      </c>
      <c r="M314" s="28">
        <v>0</v>
      </c>
      <c r="N314" s="28">
        <v>0</v>
      </c>
      <c r="O314" s="28">
        <v>10400000</v>
      </c>
      <c r="P314" s="28">
        <f>K314/H313</f>
        <v>1079.7566394651053</v>
      </c>
      <c r="Q314" s="28">
        <v>9673</v>
      </c>
      <c r="R314" s="40" t="s">
        <v>553</v>
      </c>
      <c r="S314" s="3"/>
    </row>
    <row r="315" spans="1:19" ht="18" customHeight="1" x14ac:dyDescent="0.25">
      <c r="A315" s="157" t="s">
        <v>876</v>
      </c>
      <c r="B315" s="139" t="s">
        <v>1254</v>
      </c>
      <c r="C315" s="164">
        <v>1995</v>
      </c>
      <c r="D315" s="157" t="s">
        <v>914</v>
      </c>
      <c r="E315" s="164" t="s">
        <v>913</v>
      </c>
      <c r="F315" s="141">
        <v>5</v>
      </c>
      <c r="G315" s="141">
        <v>8</v>
      </c>
      <c r="H315" s="177">
        <v>8341.9</v>
      </c>
      <c r="I315" s="177">
        <v>0</v>
      </c>
      <c r="J315" s="177">
        <v>5202.2</v>
      </c>
      <c r="K315" s="28">
        <f t="shared" si="86"/>
        <v>714192.43</v>
      </c>
      <c r="L315" s="28">
        <v>0</v>
      </c>
      <c r="M315" s="28">
        <v>0</v>
      </c>
      <c r="N315" s="28">
        <v>0</v>
      </c>
      <c r="O315" s="28">
        <v>714192.43</v>
      </c>
      <c r="P315" s="28">
        <f>K315/H315</f>
        <v>85.615079298481177</v>
      </c>
      <c r="Q315" s="28">
        <v>9673</v>
      </c>
      <c r="R315" s="40" t="s">
        <v>553</v>
      </c>
      <c r="S315" s="3"/>
    </row>
    <row r="316" spans="1:19" ht="18" customHeight="1" x14ac:dyDescent="0.25">
      <c r="A316" s="158"/>
      <c r="B316" s="140"/>
      <c r="C316" s="165"/>
      <c r="D316" s="158"/>
      <c r="E316" s="165"/>
      <c r="F316" s="142"/>
      <c r="G316" s="142"/>
      <c r="H316" s="178"/>
      <c r="I316" s="178"/>
      <c r="J316" s="178"/>
      <c r="K316" s="28">
        <f t="shared" si="86"/>
        <v>15923244.5</v>
      </c>
      <c r="L316" s="28">
        <v>0</v>
      </c>
      <c r="M316" s="28">
        <v>0</v>
      </c>
      <c r="N316" s="28">
        <v>0</v>
      </c>
      <c r="O316" s="28">
        <v>15923244.5</v>
      </c>
      <c r="P316" s="28">
        <f>K316/H315</f>
        <v>1908.8270657763819</v>
      </c>
      <c r="Q316" s="28">
        <v>9673</v>
      </c>
      <c r="R316" s="40" t="s">
        <v>562</v>
      </c>
      <c r="S316" s="3"/>
    </row>
    <row r="317" spans="1:19" ht="18" customHeight="1" x14ac:dyDescent="0.25">
      <c r="A317" s="107" t="s">
        <v>877</v>
      </c>
      <c r="B317" s="118" t="s">
        <v>525</v>
      </c>
      <c r="C317" s="49">
        <v>1987</v>
      </c>
      <c r="D317" s="107" t="s">
        <v>914</v>
      </c>
      <c r="E317" s="106" t="s">
        <v>913</v>
      </c>
      <c r="F317" s="104">
        <v>3</v>
      </c>
      <c r="G317" s="104">
        <v>2</v>
      </c>
      <c r="H317" s="105">
        <v>1815.1</v>
      </c>
      <c r="I317" s="105">
        <v>859.1</v>
      </c>
      <c r="J317" s="105">
        <v>816.3</v>
      </c>
      <c r="K317" s="28">
        <f t="shared" si="86"/>
        <v>1399735.65</v>
      </c>
      <c r="L317" s="28">
        <v>0</v>
      </c>
      <c r="M317" s="28">
        <v>0</v>
      </c>
      <c r="N317" s="28">
        <v>0</v>
      </c>
      <c r="O317" s="28">
        <v>1399735.65</v>
      </c>
      <c r="P317" s="28">
        <f t="shared" si="85"/>
        <v>771.16172662663212</v>
      </c>
      <c r="Q317" s="28">
        <v>9673</v>
      </c>
      <c r="R317" s="62" t="s">
        <v>505</v>
      </c>
      <c r="S317" s="3"/>
    </row>
    <row r="318" spans="1:19" ht="18" customHeight="1" x14ac:dyDescent="0.25">
      <c r="A318" s="107" t="s">
        <v>878</v>
      </c>
      <c r="B318" s="50" t="s">
        <v>720</v>
      </c>
      <c r="C318" s="49">
        <v>1937</v>
      </c>
      <c r="D318" s="107" t="s">
        <v>914</v>
      </c>
      <c r="E318" s="106" t="s">
        <v>913</v>
      </c>
      <c r="F318" s="104">
        <v>3</v>
      </c>
      <c r="G318" s="104">
        <v>3</v>
      </c>
      <c r="H318" s="105">
        <v>2253</v>
      </c>
      <c r="I318" s="105">
        <v>1119.3</v>
      </c>
      <c r="J318" s="105">
        <v>826</v>
      </c>
      <c r="K318" s="28">
        <f t="shared" si="86"/>
        <v>2216446.2999999998</v>
      </c>
      <c r="L318" s="28">
        <v>0</v>
      </c>
      <c r="M318" s="28">
        <v>0</v>
      </c>
      <c r="N318" s="28">
        <v>0</v>
      </c>
      <c r="O318" s="28">
        <v>2216446.2999999998</v>
      </c>
      <c r="P318" s="28">
        <f t="shared" si="85"/>
        <v>983.77554371948509</v>
      </c>
      <c r="Q318" s="28">
        <v>9673</v>
      </c>
      <c r="R318" s="62" t="s">
        <v>505</v>
      </c>
      <c r="S318" s="3"/>
    </row>
    <row r="319" spans="1:19" ht="18" customHeight="1" x14ac:dyDescent="0.25">
      <c r="A319" s="107" t="s">
        <v>879</v>
      </c>
      <c r="B319" s="118" t="s">
        <v>526</v>
      </c>
      <c r="C319" s="49">
        <v>1959</v>
      </c>
      <c r="D319" s="107" t="s">
        <v>914</v>
      </c>
      <c r="E319" s="106" t="s">
        <v>913</v>
      </c>
      <c r="F319" s="104">
        <v>2</v>
      </c>
      <c r="G319" s="104">
        <v>1</v>
      </c>
      <c r="H319" s="105">
        <v>848</v>
      </c>
      <c r="I319" s="105">
        <v>388.4</v>
      </c>
      <c r="J319" s="105">
        <v>388.4</v>
      </c>
      <c r="K319" s="28">
        <f t="shared" si="86"/>
        <v>1169190.94</v>
      </c>
      <c r="L319" s="28">
        <v>0</v>
      </c>
      <c r="M319" s="28">
        <v>0</v>
      </c>
      <c r="N319" s="28">
        <v>0</v>
      </c>
      <c r="O319" s="28">
        <v>1169190.94</v>
      </c>
      <c r="P319" s="28">
        <f t="shared" si="85"/>
        <v>1378.7629009433961</v>
      </c>
      <c r="Q319" s="28">
        <v>9673</v>
      </c>
      <c r="R319" s="62" t="s">
        <v>505</v>
      </c>
      <c r="S319" s="3"/>
    </row>
    <row r="320" spans="1:19" ht="18" customHeight="1" x14ac:dyDescent="0.25">
      <c r="A320" s="107" t="s">
        <v>880</v>
      </c>
      <c r="B320" s="118" t="s">
        <v>527</v>
      </c>
      <c r="C320" s="49">
        <v>1947</v>
      </c>
      <c r="D320" s="107" t="s">
        <v>914</v>
      </c>
      <c r="E320" s="106" t="s">
        <v>913</v>
      </c>
      <c r="F320" s="104">
        <v>2</v>
      </c>
      <c r="G320" s="104">
        <v>3</v>
      </c>
      <c r="H320" s="105">
        <v>1929.4</v>
      </c>
      <c r="I320" s="105">
        <v>1000.2</v>
      </c>
      <c r="J320" s="105">
        <v>963.8</v>
      </c>
      <c r="K320" s="28">
        <f t="shared" si="86"/>
        <v>2016760</v>
      </c>
      <c r="L320" s="28">
        <v>0</v>
      </c>
      <c r="M320" s="28">
        <v>0</v>
      </c>
      <c r="N320" s="28">
        <v>0</v>
      </c>
      <c r="O320" s="28">
        <v>2016760</v>
      </c>
      <c r="P320" s="28">
        <f t="shared" si="85"/>
        <v>1045.2783248678345</v>
      </c>
      <c r="Q320" s="28">
        <v>9673</v>
      </c>
      <c r="R320" s="62" t="s">
        <v>562</v>
      </c>
      <c r="S320" s="3"/>
    </row>
    <row r="321" spans="1:19" ht="18" customHeight="1" x14ac:dyDescent="0.25">
      <c r="A321" s="107" t="s">
        <v>881</v>
      </c>
      <c r="B321" s="118" t="s">
        <v>528</v>
      </c>
      <c r="C321" s="49">
        <v>1988</v>
      </c>
      <c r="D321" s="107" t="s">
        <v>914</v>
      </c>
      <c r="E321" s="106" t="s">
        <v>913</v>
      </c>
      <c r="F321" s="104">
        <v>3</v>
      </c>
      <c r="G321" s="104">
        <v>4</v>
      </c>
      <c r="H321" s="105">
        <v>3528.8</v>
      </c>
      <c r="I321" s="105">
        <v>1787.2</v>
      </c>
      <c r="J321" s="105">
        <v>1787.2</v>
      </c>
      <c r="K321" s="28">
        <f t="shared" si="86"/>
        <v>1913024.86</v>
      </c>
      <c r="L321" s="28">
        <v>0</v>
      </c>
      <c r="M321" s="28">
        <v>0</v>
      </c>
      <c r="N321" s="28">
        <v>0</v>
      </c>
      <c r="O321" s="28">
        <v>1913024.86</v>
      </c>
      <c r="P321" s="28">
        <f t="shared" si="85"/>
        <v>542.1176773974156</v>
      </c>
      <c r="Q321" s="28">
        <v>9673</v>
      </c>
      <c r="R321" s="62" t="s">
        <v>505</v>
      </c>
      <c r="S321" s="3"/>
    </row>
    <row r="322" spans="1:19" ht="18" customHeight="1" x14ac:dyDescent="0.25">
      <c r="A322" s="107" t="s">
        <v>882</v>
      </c>
      <c r="B322" s="118" t="s">
        <v>529</v>
      </c>
      <c r="C322" s="49">
        <v>1970</v>
      </c>
      <c r="D322" s="107" t="s">
        <v>914</v>
      </c>
      <c r="E322" s="106" t="s">
        <v>913</v>
      </c>
      <c r="F322" s="104">
        <v>5</v>
      </c>
      <c r="G322" s="104">
        <v>4</v>
      </c>
      <c r="H322" s="105">
        <v>4146.6000000000004</v>
      </c>
      <c r="I322" s="105">
        <v>2005.6</v>
      </c>
      <c r="J322" s="105">
        <v>1908.4</v>
      </c>
      <c r="K322" s="28">
        <f t="shared" si="86"/>
        <v>4565689.91</v>
      </c>
      <c r="L322" s="28">
        <v>0</v>
      </c>
      <c r="M322" s="28">
        <v>0</v>
      </c>
      <c r="N322" s="28">
        <v>0</v>
      </c>
      <c r="O322" s="28">
        <v>4565689.91</v>
      </c>
      <c r="P322" s="28">
        <f t="shared" si="85"/>
        <v>1101.0683234457144</v>
      </c>
      <c r="Q322" s="28">
        <v>9673</v>
      </c>
      <c r="R322" s="62" t="s">
        <v>505</v>
      </c>
      <c r="S322" s="3"/>
    </row>
    <row r="323" spans="1:19" ht="18" customHeight="1" x14ac:dyDescent="0.25">
      <c r="A323" s="107" t="s">
        <v>883</v>
      </c>
      <c r="B323" s="118" t="s">
        <v>530</v>
      </c>
      <c r="C323" s="49">
        <v>1989</v>
      </c>
      <c r="D323" s="107" t="s">
        <v>914</v>
      </c>
      <c r="E323" s="106" t="s">
        <v>913</v>
      </c>
      <c r="F323" s="104">
        <v>2</v>
      </c>
      <c r="G323" s="104">
        <v>2</v>
      </c>
      <c r="H323" s="105">
        <v>2110.5</v>
      </c>
      <c r="I323" s="105">
        <v>961.9</v>
      </c>
      <c r="J323" s="105">
        <v>961.9</v>
      </c>
      <c r="K323" s="28">
        <f t="shared" si="86"/>
        <v>1391607.03</v>
      </c>
      <c r="L323" s="28">
        <v>0</v>
      </c>
      <c r="M323" s="28">
        <v>0</v>
      </c>
      <c r="N323" s="28">
        <v>0</v>
      </c>
      <c r="O323" s="28">
        <v>1391607.03</v>
      </c>
      <c r="P323" s="28">
        <f t="shared" si="85"/>
        <v>659.37314854299927</v>
      </c>
      <c r="Q323" s="28">
        <v>9673</v>
      </c>
      <c r="R323" s="62" t="s">
        <v>505</v>
      </c>
      <c r="S323" s="3"/>
    </row>
    <row r="324" spans="1:19" ht="18" customHeight="1" x14ac:dyDescent="0.25">
      <c r="A324" s="107" t="s">
        <v>884</v>
      </c>
      <c r="B324" s="118" t="s">
        <v>1205</v>
      </c>
      <c r="C324" s="49">
        <v>1965</v>
      </c>
      <c r="D324" s="107" t="s">
        <v>914</v>
      </c>
      <c r="E324" s="106" t="s">
        <v>913</v>
      </c>
      <c r="F324" s="104">
        <v>4</v>
      </c>
      <c r="G324" s="104">
        <v>1</v>
      </c>
      <c r="H324" s="105">
        <v>2669.1</v>
      </c>
      <c r="I324" s="105">
        <v>0</v>
      </c>
      <c r="J324" s="105">
        <v>1135.0999999999999</v>
      </c>
      <c r="K324" s="28">
        <f t="shared" si="86"/>
        <v>4065600</v>
      </c>
      <c r="L324" s="28">
        <v>0</v>
      </c>
      <c r="M324" s="28">
        <v>0</v>
      </c>
      <c r="N324" s="28">
        <v>0</v>
      </c>
      <c r="O324" s="28">
        <v>4065600</v>
      </c>
      <c r="P324" s="28">
        <f t="shared" si="85"/>
        <v>1523.2100708103856</v>
      </c>
      <c r="Q324" s="28">
        <v>9673</v>
      </c>
      <c r="R324" s="40" t="s">
        <v>553</v>
      </c>
      <c r="S324" s="3"/>
    </row>
    <row r="325" spans="1:19" ht="18" customHeight="1" x14ac:dyDescent="0.25">
      <c r="A325" s="107" t="s">
        <v>885</v>
      </c>
      <c r="B325" s="118" t="s">
        <v>1206</v>
      </c>
      <c r="C325" s="49">
        <v>1969</v>
      </c>
      <c r="D325" s="107" t="s">
        <v>914</v>
      </c>
      <c r="E325" s="106" t="s">
        <v>913</v>
      </c>
      <c r="F325" s="104">
        <v>4</v>
      </c>
      <c r="G325" s="104">
        <v>1</v>
      </c>
      <c r="H325" s="105">
        <v>2682.7</v>
      </c>
      <c r="I325" s="105">
        <v>0</v>
      </c>
      <c r="J325" s="105">
        <v>1100.9000000000001</v>
      </c>
      <c r="K325" s="28">
        <f t="shared" si="86"/>
        <v>4065600</v>
      </c>
      <c r="L325" s="28">
        <v>0</v>
      </c>
      <c r="M325" s="28">
        <v>0</v>
      </c>
      <c r="N325" s="28">
        <v>0</v>
      </c>
      <c r="O325" s="28">
        <v>4065600</v>
      </c>
      <c r="P325" s="28">
        <f t="shared" si="85"/>
        <v>1515.4881276326091</v>
      </c>
      <c r="Q325" s="28">
        <v>9673</v>
      </c>
      <c r="R325" s="40" t="s">
        <v>553</v>
      </c>
      <c r="S325" s="3"/>
    </row>
    <row r="326" spans="1:19" ht="18" customHeight="1" x14ac:dyDescent="0.25">
      <c r="A326" s="107" t="s">
        <v>886</v>
      </c>
      <c r="B326" s="118" t="s">
        <v>531</v>
      </c>
      <c r="C326" s="49">
        <v>1952</v>
      </c>
      <c r="D326" s="107" t="s">
        <v>914</v>
      </c>
      <c r="E326" s="106" t="s">
        <v>913</v>
      </c>
      <c r="F326" s="104">
        <v>2</v>
      </c>
      <c r="G326" s="104">
        <v>1</v>
      </c>
      <c r="H326" s="105">
        <v>679.3</v>
      </c>
      <c r="I326" s="105">
        <v>385.3</v>
      </c>
      <c r="J326" s="105">
        <v>385.3</v>
      </c>
      <c r="K326" s="28">
        <f t="shared" si="86"/>
        <v>1158450.94</v>
      </c>
      <c r="L326" s="28">
        <v>0</v>
      </c>
      <c r="M326" s="28">
        <v>0</v>
      </c>
      <c r="N326" s="28">
        <v>0</v>
      </c>
      <c r="O326" s="28">
        <v>1158450.94</v>
      </c>
      <c r="P326" s="28">
        <f t="shared" si="85"/>
        <v>1705.3598410128072</v>
      </c>
      <c r="Q326" s="28">
        <v>9673</v>
      </c>
      <c r="R326" s="62" t="s">
        <v>505</v>
      </c>
      <c r="S326" s="3"/>
    </row>
    <row r="327" spans="1:19" ht="21" customHeight="1" x14ac:dyDescent="0.25">
      <c r="A327" s="157" t="s">
        <v>887</v>
      </c>
      <c r="B327" s="139" t="s">
        <v>532</v>
      </c>
      <c r="C327" s="164">
        <v>1955</v>
      </c>
      <c r="D327" s="157" t="s">
        <v>914</v>
      </c>
      <c r="E327" s="164" t="s">
        <v>913</v>
      </c>
      <c r="F327" s="141">
        <v>2</v>
      </c>
      <c r="G327" s="141">
        <v>2</v>
      </c>
      <c r="H327" s="177">
        <v>1257.8</v>
      </c>
      <c r="I327" s="177">
        <v>711.3</v>
      </c>
      <c r="J327" s="177">
        <v>644.5</v>
      </c>
      <c r="K327" s="28">
        <f t="shared" si="86"/>
        <v>273880.52</v>
      </c>
      <c r="L327" s="28">
        <v>0</v>
      </c>
      <c r="M327" s="28">
        <v>0</v>
      </c>
      <c r="N327" s="28">
        <v>0</v>
      </c>
      <c r="O327" s="28">
        <v>273880.52</v>
      </c>
      <c r="P327" s="28">
        <f t="shared" si="85"/>
        <v>217.745682938464</v>
      </c>
      <c r="Q327" s="28">
        <v>9673</v>
      </c>
      <c r="R327" s="62" t="s">
        <v>505</v>
      </c>
      <c r="S327" s="3"/>
    </row>
    <row r="328" spans="1:19" ht="21" customHeight="1" x14ac:dyDescent="0.25">
      <c r="A328" s="158"/>
      <c r="B328" s="140"/>
      <c r="C328" s="165"/>
      <c r="D328" s="158"/>
      <c r="E328" s="165"/>
      <c r="F328" s="142"/>
      <c r="G328" s="142"/>
      <c r="H328" s="178"/>
      <c r="I328" s="178"/>
      <c r="J328" s="178"/>
      <c r="K328" s="28">
        <f t="shared" si="86"/>
        <v>5410853.1600000001</v>
      </c>
      <c r="L328" s="28">
        <v>0</v>
      </c>
      <c r="M328" s="28">
        <v>0</v>
      </c>
      <c r="N328" s="28">
        <v>0</v>
      </c>
      <c r="O328" s="28">
        <v>5410853.1600000001</v>
      </c>
      <c r="P328" s="28">
        <f>K328/H327</f>
        <v>4301.839052313564</v>
      </c>
      <c r="Q328" s="28">
        <v>9673</v>
      </c>
      <c r="R328" s="62" t="s">
        <v>1255</v>
      </c>
      <c r="S328" s="3"/>
    </row>
    <row r="329" spans="1:19" ht="18" customHeight="1" x14ac:dyDescent="0.25">
      <c r="A329" s="107" t="s">
        <v>891</v>
      </c>
      <c r="B329" s="118" t="s">
        <v>533</v>
      </c>
      <c r="C329" s="49">
        <v>1961</v>
      </c>
      <c r="D329" s="107" t="s">
        <v>914</v>
      </c>
      <c r="E329" s="106" t="s">
        <v>913</v>
      </c>
      <c r="F329" s="104">
        <v>3</v>
      </c>
      <c r="G329" s="104">
        <v>1</v>
      </c>
      <c r="H329" s="105">
        <v>1038.9000000000001</v>
      </c>
      <c r="I329" s="105">
        <v>602.6</v>
      </c>
      <c r="J329" s="105">
        <v>575.4</v>
      </c>
      <c r="K329" s="28">
        <f t="shared" si="86"/>
        <v>1906098.54</v>
      </c>
      <c r="L329" s="28">
        <v>0</v>
      </c>
      <c r="M329" s="28">
        <v>0</v>
      </c>
      <c r="N329" s="28">
        <v>0</v>
      </c>
      <c r="O329" s="28">
        <v>1906098.54</v>
      </c>
      <c r="P329" s="28">
        <f t="shared" si="85"/>
        <v>1834.7276349985561</v>
      </c>
      <c r="Q329" s="28">
        <v>9673</v>
      </c>
      <c r="R329" s="62" t="s">
        <v>505</v>
      </c>
      <c r="S329" s="3"/>
    </row>
    <row r="330" spans="1:19" ht="18" customHeight="1" x14ac:dyDescent="0.25">
      <c r="A330" s="115" t="s">
        <v>892</v>
      </c>
      <c r="B330" s="118" t="s">
        <v>534</v>
      </c>
      <c r="C330" s="49">
        <v>1979</v>
      </c>
      <c r="D330" s="107" t="s">
        <v>914</v>
      </c>
      <c r="E330" s="106" t="s">
        <v>913</v>
      </c>
      <c r="F330" s="104">
        <v>5</v>
      </c>
      <c r="G330" s="104">
        <v>1</v>
      </c>
      <c r="H330" s="105">
        <v>2651.7</v>
      </c>
      <c r="I330" s="105">
        <v>1936.8</v>
      </c>
      <c r="J330" s="105">
        <v>1760.3</v>
      </c>
      <c r="K330" s="28">
        <f t="shared" si="86"/>
        <v>2292396.92</v>
      </c>
      <c r="L330" s="28">
        <v>0</v>
      </c>
      <c r="M330" s="28">
        <v>0</v>
      </c>
      <c r="N330" s="28">
        <v>0</v>
      </c>
      <c r="O330" s="28">
        <v>2292396.92</v>
      </c>
      <c r="P330" s="28">
        <f t="shared" si="85"/>
        <v>864.50085605460652</v>
      </c>
      <c r="Q330" s="28">
        <v>9673</v>
      </c>
      <c r="R330" s="62" t="s">
        <v>505</v>
      </c>
      <c r="S330" s="3"/>
    </row>
    <row r="331" spans="1:19" ht="18" customHeight="1" x14ac:dyDescent="0.25">
      <c r="A331" s="115" t="s">
        <v>888</v>
      </c>
      <c r="B331" s="118" t="s">
        <v>535</v>
      </c>
      <c r="C331" s="49">
        <v>1981</v>
      </c>
      <c r="D331" s="107" t="s">
        <v>914</v>
      </c>
      <c r="E331" s="106" t="s">
        <v>913</v>
      </c>
      <c r="F331" s="104">
        <v>2</v>
      </c>
      <c r="G331" s="104">
        <v>1</v>
      </c>
      <c r="H331" s="105">
        <v>575.29999999999995</v>
      </c>
      <c r="I331" s="105">
        <v>318.39999999999998</v>
      </c>
      <c r="J331" s="105">
        <v>235.4</v>
      </c>
      <c r="K331" s="28">
        <f t="shared" si="86"/>
        <v>820412.73</v>
      </c>
      <c r="L331" s="28">
        <v>0</v>
      </c>
      <c r="M331" s="28">
        <v>0</v>
      </c>
      <c r="N331" s="28">
        <v>0</v>
      </c>
      <c r="O331" s="28">
        <v>820412.73</v>
      </c>
      <c r="P331" s="28">
        <f t="shared" si="85"/>
        <v>1426.0607161480966</v>
      </c>
      <c r="Q331" s="28">
        <v>9673</v>
      </c>
      <c r="R331" s="62" t="s">
        <v>505</v>
      </c>
      <c r="S331" s="3"/>
    </row>
    <row r="332" spans="1:19" s="2" customFormat="1" ht="18" customHeight="1" x14ac:dyDescent="0.25">
      <c r="A332" s="115" t="s">
        <v>893</v>
      </c>
      <c r="B332" s="118" t="s">
        <v>536</v>
      </c>
      <c r="C332" s="49">
        <v>1963</v>
      </c>
      <c r="D332" s="107" t="s">
        <v>914</v>
      </c>
      <c r="E332" s="106" t="s">
        <v>913</v>
      </c>
      <c r="F332" s="104">
        <v>2</v>
      </c>
      <c r="G332" s="104">
        <v>1</v>
      </c>
      <c r="H332" s="105">
        <v>601</v>
      </c>
      <c r="I332" s="105">
        <v>274.89999999999998</v>
      </c>
      <c r="J332" s="105">
        <v>243.8</v>
      </c>
      <c r="K332" s="28">
        <f t="shared" si="86"/>
        <v>742138.82</v>
      </c>
      <c r="L332" s="28">
        <v>0</v>
      </c>
      <c r="M332" s="28">
        <v>0</v>
      </c>
      <c r="N332" s="28">
        <v>0</v>
      </c>
      <c r="O332" s="28">
        <v>742138.82</v>
      </c>
      <c r="P332" s="28">
        <f t="shared" si="85"/>
        <v>1234.8399667221297</v>
      </c>
      <c r="Q332" s="28">
        <v>9673</v>
      </c>
      <c r="R332" s="62" t="s">
        <v>505</v>
      </c>
      <c r="S332" s="15"/>
    </row>
    <row r="333" spans="1:19" s="2" customFormat="1" ht="18" customHeight="1" x14ac:dyDescent="0.25">
      <c r="A333" s="107" t="s">
        <v>894</v>
      </c>
      <c r="B333" s="118" t="s">
        <v>537</v>
      </c>
      <c r="C333" s="49">
        <v>1917</v>
      </c>
      <c r="D333" s="107" t="s">
        <v>914</v>
      </c>
      <c r="E333" s="106" t="s">
        <v>913</v>
      </c>
      <c r="F333" s="104">
        <v>3</v>
      </c>
      <c r="G333" s="104">
        <v>1</v>
      </c>
      <c r="H333" s="105">
        <v>689.7</v>
      </c>
      <c r="I333" s="105">
        <v>0</v>
      </c>
      <c r="J333" s="105">
        <v>421.7</v>
      </c>
      <c r="K333" s="28">
        <f t="shared" si="86"/>
        <v>2875960.18</v>
      </c>
      <c r="L333" s="28">
        <v>0</v>
      </c>
      <c r="M333" s="28">
        <v>0</v>
      </c>
      <c r="N333" s="28">
        <v>0</v>
      </c>
      <c r="O333" s="28">
        <v>2875960.18</v>
      </c>
      <c r="P333" s="28">
        <f t="shared" si="85"/>
        <v>4169.8712193707406</v>
      </c>
      <c r="Q333" s="28">
        <v>9673</v>
      </c>
      <c r="R333" s="40" t="s">
        <v>553</v>
      </c>
      <c r="S333" s="15"/>
    </row>
    <row r="334" spans="1:19" s="2" customFormat="1" ht="18" customHeight="1" x14ac:dyDescent="0.25">
      <c r="A334" s="107" t="s">
        <v>889</v>
      </c>
      <c r="B334" s="118" t="s">
        <v>458</v>
      </c>
      <c r="C334" s="49">
        <v>1970</v>
      </c>
      <c r="D334" s="107" t="s">
        <v>914</v>
      </c>
      <c r="E334" s="106" t="s">
        <v>913</v>
      </c>
      <c r="F334" s="104">
        <v>4</v>
      </c>
      <c r="G334" s="104">
        <v>2</v>
      </c>
      <c r="H334" s="117">
        <v>3569.3</v>
      </c>
      <c r="I334" s="117">
        <v>71.3</v>
      </c>
      <c r="J334" s="117">
        <v>1934.9</v>
      </c>
      <c r="K334" s="28">
        <f t="shared" si="86"/>
        <v>4281600</v>
      </c>
      <c r="L334" s="28">
        <v>0</v>
      </c>
      <c r="M334" s="28">
        <v>0</v>
      </c>
      <c r="N334" s="28">
        <v>0</v>
      </c>
      <c r="O334" s="28">
        <v>4281600</v>
      </c>
      <c r="P334" s="28">
        <f t="shared" si="85"/>
        <v>1199.562939511949</v>
      </c>
      <c r="Q334" s="28">
        <v>9673</v>
      </c>
      <c r="R334" s="40" t="s">
        <v>553</v>
      </c>
      <c r="S334" s="15"/>
    </row>
    <row r="335" spans="1:19" s="10" customFormat="1" ht="18" customHeight="1" x14ac:dyDescent="0.25">
      <c r="A335" s="107" t="s">
        <v>1264</v>
      </c>
      <c r="B335" s="118" t="s">
        <v>538</v>
      </c>
      <c r="C335" s="49">
        <v>1961</v>
      </c>
      <c r="D335" s="107" t="s">
        <v>914</v>
      </c>
      <c r="E335" s="106" t="s">
        <v>913</v>
      </c>
      <c r="F335" s="104">
        <v>2</v>
      </c>
      <c r="G335" s="104">
        <v>2</v>
      </c>
      <c r="H335" s="105">
        <v>515.70000000000005</v>
      </c>
      <c r="I335" s="105">
        <v>280</v>
      </c>
      <c r="J335" s="105">
        <v>156.1</v>
      </c>
      <c r="K335" s="28">
        <f t="shared" si="86"/>
        <v>869931.7</v>
      </c>
      <c r="L335" s="28">
        <v>0</v>
      </c>
      <c r="M335" s="28">
        <v>0</v>
      </c>
      <c r="N335" s="28">
        <v>0</v>
      </c>
      <c r="O335" s="28">
        <v>869931.7</v>
      </c>
      <c r="P335" s="28">
        <f t="shared" si="85"/>
        <v>1686.8949001357375</v>
      </c>
      <c r="Q335" s="28">
        <v>9673</v>
      </c>
      <c r="R335" s="62" t="s">
        <v>505</v>
      </c>
      <c r="S335" s="16"/>
    </row>
    <row r="336" spans="1:19" s="10" customFormat="1" ht="20.25" customHeight="1" x14ac:dyDescent="0.25">
      <c r="A336" s="157" t="s">
        <v>890</v>
      </c>
      <c r="B336" s="139" t="s">
        <v>539</v>
      </c>
      <c r="C336" s="164">
        <v>1955</v>
      </c>
      <c r="D336" s="157" t="s">
        <v>914</v>
      </c>
      <c r="E336" s="164" t="s">
        <v>913</v>
      </c>
      <c r="F336" s="141">
        <v>2</v>
      </c>
      <c r="G336" s="141">
        <v>2</v>
      </c>
      <c r="H336" s="177">
        <v>1220.8</v>
      </c>
      <c r="I336" s="177">
        <v>679.1</v>
      </c>
      <c r="J336" s="177">
        <v>679.1</v>
      </c>
      <c r="K336" s="28">
        <f t="shared" si="86"/>
        <v>263445.75</v>
      </c>
      <c r="L336" s="28">
        <v>0</v>
      </c>
      <c r="M336" s="28">
        <v>0</v>
      </c>
      <c r="N336" s="28">
        <v>0</v>
      </c>
      <c r="O336" s="28">
        <v>263445.75</v>
      </c>
      <c r="P336" s="28">
        <f t="shared" si="85"/>
        <v>215.79763269986896</v>
      </c>
      <c r="Q336" s="28">
        <v>9673</v>
      </c>
      <c r="R336" s="62" t="s">
        <v>505</v>
      </c>
      <c r="S336" s="16"/>
    </row>
    <row r="337" spans="1:19" s="10" customFormat="1" ht="20.25" customHeight="1" x14ac:dyDescent="0.25">
      <c r="A337" s="158"/>
      <c r="B337" s="140"/>
      <c r="C337" s="165"/>
      <c r="D337" s="158"/>
      <c r="E337" s="165"/>
      <c r="F337" s="142"/>
      <c r="G337" s="142"/>
      <c r="H337" s="178"/>
      <c r="I337" s="178"/>
      <c r="J337" s="178"/>
      <c r="K337" s="28">
        <f t="shared" si="86"/>
        <v>5096497.9800000004</v>
      </c>
      <c r="L337" s="28">
        <v>0</v>
      </c>
      <c r="M337" s="28">
        <v>0</v>
      </c>
      <c r="N337" s="28">
        <v>0</v>
      </c>
      <c r="O337" s="28">
        <v>5096497.9800000004</v>
      </c>
      <c r="P337" s="28">
        <f>K337/H336</f>
        <v>4174.7198394495417</v>
      </c>
      <c r="Q337" s="28">
        <v>9673</v>
      </c>
      <c r="R337" s="62" t="s">
        <v>1255</v>
      </c>
      <c r="S337" s="16"/>
    </row>
    <row r="338" spans="1:19" s="10" customFormat="1" ht="18" customHeight="1" x14ac:dyDescent="0.25">
      <c r="A338" s="107" t="s">
        <v>141</v>
      </c>
      <c r="B338" s="118" t="s">
        <v>540</v>
      </c>
      <c r="C338" s="49">
        <v>1956</v>
      </c>
      <c r="D338" s="107" t="s">
        <v>914</v>
      </c>
      <c r="E338" s="106" t="s">
        <v>913</v>
      </c>
      <c r="F338" s="104">
        <v>2</v>
      </c>
      <c r="G338" s="104">
        <v>2</v>
      </c>
      <c r="H338" s="105">
        <v>1215.9000000000001</v>
      </c>
      <c r="I338" s="105">
        <v>672.1</v>
      </c>
      <c r="J338" s="105">
        <v>600</v>
      </c>
      <c r="K338" s="28">
        <f t="shared" si="86"/>
        <v>2469549.9300000002</v>
      </c>
      <c r="L338" s="28">
        <v>0</v>
      </c>
      <c r="M338" s="28">
        <v>0</v>
      </c>
      <c r="N338" s="28">
        <v>0</v>
      </c>
      <c r="O338" s="28">
        <v>2469549.9300000002</v>
      </c>
      <c r="P338" s="28">
        <f t="shared" si="85"/>
        <v>2031.0469035282506</v>
      </c>
      <c r="Q338" s="28">
        <v>9673</v>
      </c>
      <c r="R338" s="62" t="s">
        <v>505</v>
      </c>
      <c r="S338" s="16"/>
    </row>
    <row r="339" spans="1:19" s="10" customFormat="1" ht="25.5" customHeight="1" x14ac:dyDescent="0.25">
      <c r="A339" s="145" t="s">
        <v>1463</v>
      </c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6"/>
    </row>
    <row r="340" spans="1:19" s="10" customFormat="1" ht="40.15" customHeight="1" x14ac:dyDescent="0.25">
      <c r="A340" s="193" t="s">
        <v>670</v>
      </c>
      <c r="B340" s="194"/>
      <c r="C340" s="100" t="s">
        <v>916</v>
      </c>
      <c r="D340" s="100" t="s">
        <v>916</v>
      </c>
      <c r="E340" s="100" t="s">
        <v>916</v>
      </c>
      <c r="F340" s="81" t="s">
        <v>916</v>
      </c>
      <c r="G340" s="81" t="s">
        <v>916</v>
      </c>
      <c r="H340" s="83">
        <f t="shared" ref="H340:N340" si="87">SUM(H341:H343)</f>
        <v>1497.9</v>
      </c>
      <c r="I340" s="83">
        <f t="shared" si="87"/>
        <v>1490.1</v>
      </c>
      <c r="J340" s="83">
        <f t="shared" si="87"/>
        <v>656.09999999999991</v>
      </c>
      <c r="K340" s="83">
        <f t="shared" si="87"/>
        <v>4471857.45</v>
      </c>
      <c r="L340" s="83">
        <f t="shared" si="87"/>
        <v>0</v>
      </c>
      <c r="M340" s="83">
        <f t="shared" si="87"/>
        <v>0</v>
      </c>
      <c r="N340" s="83">
        <f t="shared" si="87"/>
        <v>0</v>
      </c>
      <c r="O340" s="83">
        <f>SUM(O341:O343)</f>
        <v>4471857.45</v>
      </c>
      <c r="P340" s="83">
        <f>K340/H340</f>
        <v>2985.4178850390545</v>
      </c>
      <c r="Q340" s="9" t="s">
        <v>916</v>
      </c>
      <c r="R340" s="9" t="s">
        <v>916</v>
      </c>
      <c r="S340" s="16"/>
    </row>
    <row r="341" spans="1:19" s="10" customFormat="1" ht="18" customHeight="1" x14ac:dyDescent="0.25">
      <c r="A341" s="115" t="s">
        <v>142</v>
      </c>
      <c r="B341" s="118" t="s">
        <v>1230</v>
      </c>
      <c r="C341" s="106">
        <v>1968</v>
      </c>
      <c r="D341" s="107" t="s">
        <v>914</v>
      </c>
      <c r="E341" s="107" t="s">
        <v>913</v>
      </c>
      <c r="F341" s="104">
        <v>2</v>
      </c>
      <c r="G341" s="104">
        <v>2</v>
      </c>
      <c r="H341" s="66">
        <v>566.29999999999995</v>
      </c>
      <c r="I341" s="66">
        <v>560.9</v>
      </c>
      <c r="J341" s="66">
        <v>110.2</v>
      </c>
      <c r="K341" s="28">
        <f t="shared" ref="K341:K343" si="88">SUM(L341:O341)</f>
        <v>1922917.45</v>
      </c>
      <c r="L341" s="66">
        <v>0</v>
      </c>
      <c r="M341" s="66">
        <v>0</v>
      </c>
      <c r="N341" s="66">
        <v>0</v>
      </c>
      <c r="O341" s="28">
        <v>1922917.45</v>
      </c>
      <c r="P341" s="66">
        <f>K341/H341</f>
        <v>3395.5808758608514</v>
      </c>
      <c r="Q341" s="28">
        <v>9673</v>
      </c>
      <c r="R341" s="40" t="s">
        <v>553</v>
      </c>
      <c r="S341" s="16"/>
    </row>
    <row r="342" spans="1:19" s="10" customFormat="1" ht="18" customHeight="1" x14ac:dyDescent="0.25">
      <c r="A342" s="115" t="s">
        <v>143</v>
      </c>
      <c r="B342" s="118" t="s">
        <v>1231</v>
      </c>
      <c r="C342" s="106">
        <v>1963</v>
      </c>
      <c r="D342" s="107" t="s">
        <v>914</v>
      </c>
      <c r="E342" s="107" t="s">
        <v>913</v>
      </c>
      <c r="F342" s="104">
        <v>2</v>
      </c>
      <c r="G342" s="104">
        <v>2</v>
      </c>
      <c r="H342" s="66">
        <v>379.2</v>
      </c>
      <c r="I342" s="66">
        <v>377.7</v>
      </c>
      <c r="J342" s="66">
        <v>255</v>
      </c>
      <c r="K342" s="28">
        <f t="shared" si="88"/>
        <v>1160320</v>
      </c>
      <c r="L342" s="66">
        <v>0</v>
      </c>
      <c r="M342" s="66">
        <v>0</v>
      </c>
      <c r="N342" s="66">
        <v>0</v>
      </c>
      <c r="O342" s="28">
        <v>1160320</v>
      </c>
      <c r="P342" s="66">
        <f>K342/H342</f>
        <v>3059.915611814346</v>
      </c>
      <c r="Q342" s="28">
        <v>9673</v>
      </c>
      <c r="R342" s="40" t="s">
        <v>553</v>
      </c>
      <c r="S342" s="16"/>
    </row>
    <row r="343" spans="1:19" s="10" customFormat="1" ht="18" customHeight="1" x14ac:dyDescent="0.25">
      <c r="A343" s="115" t="s">
        <v>144</v>
      </c>
      <c r="B343" s="11" t="s">
        <v>541</v>
      </c>
      <c r="C343" s="106">
        <v>1983</v>
      </c>
      <c r="D343" s="107" t="s">
        <v>914</v>
      </c>
      <c r="E343" s="106" t="s">
        <v>918</v>
      </c>
      <c r="F343" s="104">
        <v>2</v>
      </c>
      <c r="G343" s="104">
        <v>2</v>
      </c>
      <c r="H343" s="66">
        <v>552.4</v>
      </c>
      <c r="I343" s="66">
        <v>551.5</v>
      </c>
      <c r="J343" s="66">
        <v>290.89999999999998</v>
      </c>
      <c r="K343" s="28">
        <f t="shared" si="88"/>
        <v>1388620</v>
      </c>
      <c r="L343" s="66">
        <v>0</v>
      </c>
      <c r="M343" s="66">
        <v>0</v>
      </c>
      <c r="N343" s="66">
        <v>0</v>
      </c>
      <c r="O343" s="28">
        <v>1388620</v>
      </c>
      <c r="P343" s="66">
        <f>K343/H343</f>
        <v>2513.7943519188993</v>
      </c>
      <c r="Q343" s="28">
        <v>9673</v>
      </c>
      <c r="R343" s="40" t="s">
        <v>553</v>
      </c>
      <c r="S343" s="16"/>
    </row>
    <row r="344" spans="1:19" s="10" customFormat="1" ht="22.5" customHeight="1" x14ac:dyDescent="0.25">
      <c r="A344" s="145" t="s">
        <v>1464</v>
      </c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6"/>
    </row>
    <row r="345" spans="1:19" s="10" customFormat="1" ht="40.15" customHeight="1" x14ac:dyDescent="0.25">
      <c r="A345" s="146" t="s">
        <v>671</v>
      </c>
      <c r="B345" s="192"/>
      <c r="C345" s="102" t="s">
        <v>916</v>
      </c>
      <c r="D345" s="102" t="s">
        <v>916</v>
      </c>
      <c r="E345" s="102" t="s">
        <v>916</v>
      </c>
      <c r="F345" s="20" t="s">
        <v>916</v>
      </c>
      <c r="G345" s="20" t="s">
        <v>916</v>
      </c>
      <c r="H345" s="78">
        <f>SUM(H346)</f>
        <v>560</v>
      </c>
      <c r="I345" s="78">
        <f t="shared" ref="I345:O345" si="89">SUM(I346)</f>
        <v>399.4</v>
      </c>
      <c r="J345" s="78">
        <f t="shared" si="89"/>
        <v>36.1</v>
      </c>
      <c r="K345" s="78">
        <f t="shared" si="89"/>
        <v>2679384.67</v>
      </c>
      <c r="L345" s="78">
        <f t="shared" si="89"/>
        <v>0</v>
      </c>
      <c r="M345" s="78">
        <f t="shared" si="89"/>
        <v>0</v>
      </c>
      <c r="N345" s="78">
        <f t="shared" si="89"/>
        <v>0</v>
      </c>
      <c r="O345" s="78">
        <f t="shared" si="89"/>
        <v>2679384.67</v>
      </c>
      <c r="P345" s="78">
        <f>K345/H345</f>
        <v>4784.6154821428572</v>
      </c>
      <c r="Q345" s="9" t="s">
        <v>916</v>
      </c>
      <c r="R345" s="9" t="s">
        <v>916</v>
      </c>
      <c r="S345" s="16"/>
    </row>
    <row r="346" spans="1:19" s="10" customFormat="1" ht="18" customHeight="1" x14ac:dyDescent="0.25">
      <c r="A346" s="115" t="s">
        <v>145</v>
      </c>
      <c r="B346" s="118" t="s">
        <v>626</v>
      </c>
      <c r="C346" s="106">
        <v>1965</v>
      </c>
      <c r="D346" s="107" t="s">
        <v>914</v>
      </c>
      <c r="E346" s="106" t="s">
        <v>913</v>
      </c>
      <c r="F346" s="104">
        <v>2</v>
      </c>
      <c r="G346" s="104">
        <v>2</v>
      </c>
      <c r="H346" s="28">
        <v>560</v>
      </c>
      <c r="I346" s="28">
        <v>399.4</v>
      </c>
      <c r="J346" s="28">
        <v>36.1</v>
      </c>
      <c r="K346" s="28">
        <f t="shared" ref="K346" si="90">SUM(L346:O346)</f>
        <v>2679384.67</v>
      </c>
      <c r="L346" s="28">
        <v>0</v>
      </c>
      <c r="M346" s="28">
        <v>0</v>
      </c>
      <c r="N346" s="28">
        <v>0</v>
      </c>
      <c r="O346" s="28">
        <v>2679384.67</v>
      </c>
      <c r="P346" s="28">
        <f>K346/H346</f>
        <v>4784.6154821428572</v>
      </c>
      <c r="Q346" s="28">
        <v>9673</v>
      </c>
      <c r="R346" s="40" t="s">
        <v>553</v>
      </c>
      <c r="S346" s="16"/>
    </row>
    <row r="347" spans="1:19" s="10" customFormat="1" ht="22.5" customHeight="1" x14ac:dyDescent="0.25">
      <c r="A347" s="148" t="s">
        <v>1465</v>
      </c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6"/>
    </row>
    <row r="348" spans="1:19" s="10" customFormat="1" ht="40.5" customHeight="1" x14ac:dyDescent="0.25">
      <c r="A348" s="146" t="s">
        <v>672</v>
      </c>
      <c r="B348" s="192"/>
      <c r="C348" s="102" t="s">
        <v>916</v>
      </c>
      <c r="D348" s="102" t="s">
        <v>916</v>
      </c>
      <c r="E348" s="102" t="s">
        <v>916</v>
      </c>
      <c r="F348" s="20" t="s">
        <v>916</v>
      </c>
      <c r="G348" s="20" t="s">
        <v>916</v>
      </c>
      <c r="H348" s="78">
        <f t="shared" ref="H348:N348" si="91">SUM(H349:H353)</f>
        <v>5524.2000000000007</v>
      </c>
      <c r="I348" s="78">
        <f t="shared" si="91"/>
        <v>3996.5000000000005</v>
      </c>
      <c r="J348" s="78">
        <f t="shared" si="91"/>
        <v>3721.8</v>
      </c>
      <c r="K348" s="78">
        <f t="shared" si="91"/>
        <v>11462972.66</v>
      </c>
      <c r="L348" s="78">
        <f t="shared" si="91"/>
        <v>0</v>
      </c>
      <c r="M348" s="78">
        <f t="shared" si="91"/>
        <v>0</v>
      </c>
      <c r="N348" s="78">
        <f t="shared" si="91"/>
        <v>0</v>
      </c>
      <c r="O348" s="120">
        <f>SUM(O349:O353)</f>
        <v>11462972.66</v>
      </c>
      <c r="P348" s="78">
        <f t="shared" ref="P348:P353" si="92">K348/H348</f>
        <v>2075.0466420477169</v>
      </c>
      <c r="Q348" s="80" t="s">
        <v>916</v>
      </c>
      <c r="R348" s="80" t="s">
        <v>916</v>
      </c>
      <c r="S348" s="16"/>
    </row>
    <row r="349" spans="1:19" s="10" customFormat="1" ht="18" customHeight="1" x14ac:dyDescent="0.25">
      <c r="A349" s="115" t="s">
        <v>146</v>
      </c>
      <c r="B349" s="118" t="s">
        <v>507</v>
      </c>
      <c r="C349" s="49">
        <v>1984</v>
      </c>
      <c r="D349" s="107" t="s">
        <v>914</v>
      </c>
      <c r="E349" s="106" t="s">
        <v>913</v>
      </c>
      <c r="F349" s="104">
        <v>2</v>
      </c>
      <c r="G349" s="104">
        <v>3</v>
      </c>
      <c r="H349" s="28">
        <v>1519.9</v>
      </c>
      <c r="I349" s="28">
        <v>931.7</v>
      </c>
      <c r="J349" s="28">
        <v>931.7</v>
      </c>
      <c r="K349" s="28">
        <f t="shared" ref="K349:K353" si="93">SUM(L349:O349)</f>
        <v>2447303.08</v>
      </c>
      <c r="L349" s="28">
        <v>0</v>
      </c>
      <c r="M349" s="28">
        <v>0</v>
      </c>
      <c r="N349" s="28">
        <v>0</v>
      </c>
      <c r="O349" s="28">
        <v>2447303.08</v>
      </c>
      <c r="P349" s="28">
        <f t="shared" si="92"/>
        <v>1610.1737482729127</v>
      </c>
      <c r="Q349" s="28">
        <v>9673</v>
      </c>
      <c r="R349" s="40" t="s">
        <v>553</v>
      </c>
      <c r="S349" s="16"/>
    </row>
    <row r="350" spans="1:19" s="10" customFormat="1" ht="18" customHeight="1" x14ac:dyDescent="0.25">
      <c r="A350" s="115" t="s">
        <v>147</v>
      </c>
      <c r="B350" s="118" t="s">
        <v>508</v>
      </c>
      <c r="C350" s="49">
        <v>1989</v>
      </c>
      <c r="D350" s="107" t="s">
        <v>914</v>
      </c>
      <c r="E350" s="106" t="s">
        <v>913</v>
      </c>
      <c r="F350" s="104">
        <v>3</v>
      </c>
      <c r="G350" s="104">
        <v>1</v>
      </c>
      <c r="H350" s="28">
        <v>1917</v>
      </c>
      <c r="I350" s="28">
        <v>1144.9000000000001</v>
      </c>
      <c r="J350" s="28">
        <v>997.7</v>
      </c>
      <c r="K350" s="28">
        <f t="shared" si="93"/>
        <v>2572029.36</v>
      </c>
      <c r="L350" s="28">
        <v>0</v>
      </c>
      <c r="M350" s="28">
        <v>0</v>
      </c>
      <c r="N350" s="28">
        <v>0</v>
      </c>
      <c r="O350" s="28">
        <v>2572029.36</v>
      </c>
      <c r="P350" s="28">
        <f t="shared" si="92"/>
        <v>1341.6950234741782</v>
      </c>
      <c r="Q350" s="28">
        <v>9673</v>
      </c>
      <c r="R350" s="40" t="s">
        <v>553</v>
      </c>
      <c r="S350" s="16"/>
    </row>
    <row r="351" spans="1:19" s="10" customFormat="1" ht="18" customHeight="1" x14ac:dyDescent="0.25">
      <c r="A351" s="115" t="s">
        <v>148</v>
      </c>
      <c r="B351" s="118" t="s">
        <v>509</v>
      </c>
      <c r="C351" s="49">
        <v>1986</v>
      </c>
      <c r="D351" s="107" t="s">
        <v>914</v>
      </c>
      <c r="E351" s="106" t="s">
        <v>913</v>
      </c>
      <c r="F351" s="104">
        <v>2</v>
      </c>
      <c r="G351" s="104">
        <v>2</v>
      </c>
      <c r="H351" s="28">
        <v>585.5</v>
      </c>
      <c r="I351" s="28">
        <v>550.79999999999995</v>
      </c>
      <c r="J351" s="28">
        <v>506.5</v>
      </c>
      <c r="K351" s="28">
        <f t="shared" si="93"/>
        <v>1974565.02</v>
      </c>
      <c r="L351" s="28">
        <v>0</v>
      </c>
      <c r="M351" s="28">
        <v>0</v>
      </c>
      <c r="N351" s="28">
        <v>0</v>
      </c>
      <c r="O351" s="28">
        <v>1974565.02</v>
      </c>
      <c r="P351" s="28">
        <f t="shared" si="92"/>
        <v>3372.4423911187018</v>
      </c>
      <c r="Q351" s="28">
        <v>9673</v>
      </c>
      <c r="R351" s="40" t="s">
        <v>553</v>
      </c>
      <c r="S351" s="16"/>
    </row>
    <row r="352" spans="1:19" s="10" customFormat="1" ht="18" customHeight="1" x14ac:dyDescent="0.25">
      <c r="A352" s="115" t="s">
        <v>150</v>
      </c>
      <c r="B352" s="118" t="s">
        <v>627</v>
      </c>
      <c r="C352" s="49">
        <v>1969</v>
      </c>
      <c r="D352" s="107" t="s">
        <v>914</v>
      </c>
      <c r="E352" s="106" t="s">
        <v>913</v>
      </c>
      <c r="F352" s="104">
        <v>2</v>
      </c>
      <c r="G352" s="104">
        <v>2</v>
      </c>
      <c r="H352" s="28">
        <v>570.20000000000005</v>
      </c>
      <c r="I352" s="28">
        <v>518.20000000000005</v>
      </c>
      <c r="J352" s="28">
        <v>435</v>
      </c>
      <c r="K352" s="28">
        <f t="shared" si="93"/>
        <v>1754547.3</v>
      </c>
      <c r="L352" s="28">
        <v>0</v>
      </c>
      <c r="M352" s="28">
        <v>0</v>
      </c>
      <c r="N352" s="28">
        <v>0</v>
      </c>
      <c r="O352" s="28">
        <v>1754547.3</v>
      </c>
      <c r="P352" s="28">
        <f t="shared" si="92"/>
        <v>3077.073482988425</v>
      </c>
      <c r="Q352" s="28">
        <v>9673</v>
      </c>
      <c r="R352" s="40" t="s">
        <v>553</v>
      </c>
      <c r="S352" s="16"/>
    </row>
    <row r="353" spans="1:19" s="10" customFormat="1" ht="18" customHeight="1" x14ac:dyDescent="0.25">
      <c r="A353" s="115" t="s">
        <v>149</v>
      </c>
      <c r="B353" s="118" t="s">
        <v>628</v>
      </c>
      <c r="C353" s="49">
        <v>1979</v>
      </c>
      <c r="D353" s="107" t="s">
        <v>914</v>
      </c>
      <c r="E353" s="106" t="s">
        <v>913</v>
      </c>
      <c r="F353" s="104">
        <v>2</v>
      </c>
      <c r="G353" s="104">
        <v>3</v>
      </c>
      <c r="H353" s="28">
        <v>931.6</v>
      </c>
      <c r="I353" s="28">
        <v>850.9</v>
      </c>
      <c r="J353" s="28">
        <v>850.9</v>
      </c>
      <c r="K353" s="28">
        <f t="shared" si="93"/>
        <v>2714527.9</v>
      </c>
      <c r="L353" s="28">
        <v>0</v>
      </c>
      <c r="M353" s="28">
        <v>0</v>
      </c>
      <c r="N353" s="28">
        <v>0</v>
      </c>
      <c r="O353" s="28">
        <v>2714527.9</v>
      </c>
      <c r="P353" s="28">
        <f t="shared" si="92"/>
        <v>2913.8341562902533</v>
      </c>
      <c r="Q353" s="28">
        <v>9673</v>
      </c>
      <c r="R353" s="40" t="s">
        <v>553</v>
      </c>
      <c r="S353" s="16"/>
    </row>
    <row r="354" spans="1:19" s="10" customFormat="1" ht="19.899999999999999" customHeight="1" x14ac:dyDescent="0.25">
      <c r="A354" s="148" t="s">
        <v>1466</v>
      </c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6"/>
    </row>
    <row r="355" spans="1:19" s="10" customFormat="1" ht="40.15" customHeight="1" x14ac:dyDescent="0.25">
      <c r="A355" s="146" t="s">
        <v>673</v>
      </c>
      <c r="B355" s="192"/>
      <c r="C355" s="102" t="s">
        <v>916</v>
      </c>
      <c r="D355" s="102" t="s">
        <v>916</v>
      </c>
      <c r="E355" s="102" t="s">
        <v>916</v>
      </c>
      <c r="F355" s="20" t="s">
        <v>916</v>
      </c>
      <c r="G355" s="20" t="s">
        <v>916</v>
      </c>
      <c r="H355" s="78">
        <f>SUM(H356:H357)</f>
        <v>1214.4000000000001</v>
      </c>
      <c r="I355" s="78">
        <f t="shared" ref="I355:O355" si="94">SUM(I356:I357)</f>
        <v>798.8</v>
      </c>
      <c r="J355" s="78">
        <f t="shared" si="94"/>
        <v>798.8</v>
      </c>
      <c r="K355" s="78">
        <f t="shared" si="94"/>
        <v>1592700</v>
      </c>
      <c r="L355" s="78">
        <f t="shared" si="94"/>
        <v>0</v>
      </c>
      <c r="M355" s="78">
        <f t="shared" si="94"/>
        <v>0</v>
      </c>
      <c r="N355" s="78">
        <f t="shared" si="94"/>
        <v>0</v>
      </c>
      <c r="O355" s="78">
        <f t="shared" si="94"/>
        <v>1592700</v>
      </c>
      <c r="P355" s="78">
        <f>K355/H355</f>
        <v>1311.5118577075098</v>
      </c>
      <c r="Q355" s="80" t="s">
        <v>916</v>
      </c>
      <c r="R355" s="80" t="s">
        <v>916</v>
      </c>
      <c r="S355" s="16"/>
    </row>
    <row r="356" spans="1:19" s="10" customFormat="1" ht="18" customHeight="1" x14ac:dyDescent="0.25">
      <c r="A356" s="115" t="s">
        <v>151</v>
      </c>
      <c r="B356" s="118" t="s">
        <v>721</v>
      </c>
      <c r="C356" s="106">
        <v>1990</v>
      </c>
      <c r="D356" s="106" t="s">
        <v>914</v>
      </c>
      <c r="E356" s="106" t="s">
        <v>510</v>
      </c>
      <c r="F356" s="104">
        <v>2</v>
      </c>
      <c r="G356" s="104">
        <v>2</v>
      </c>
      <c r="H356" s="28">
        <v>747.8</v>
      </c>
      <c r="I356" s="28">
        <v>498.2</v>
      </c>
      <c r="J356" s="28">
        <v>498.2</v>
      </c>
      <c r="K356" s="28">
        <f t="shared" ref="K356:K357" si="95">SUM(L356:O356)</f>
        <v>978900</v>
      </c>
      <c r="L356" s="28">
        <v>0</v>
      </c>
      <c r="M356" s="28">
        <v>0</v>
      </c>
      <c r="N356" s="28">
        <v>0</v>
      </c>
      <c r="O356" s="28">
        <v>978900</v>
      </c>
      <c r="P356" s="28">
        <f>K356/H356</f>
        <v>1309.0398502273335</v>
      </c>
      <c r="Q356" s="28">
        <v>9673</v>
      </c>
      <c r="R356" s="62" t="s">
        <v>562</v>
      </c>
      <c r="S356" s="16"/>
    </row>
    <row r="357" spans="1:19" s="10" customFormat="1" ht="18" customHeight="1" x14ac:dyDescent="0.25">
      <c r="A357" s="115" t="s">
        <v>152</v>
      </c>
      <c r="B357" s="118" t="s">
        <v>722</v>
      </c>
      <c r="C357" s="106">
        <v>1990</v>
      </c>
      <c r="D357" s="106" t="s">
        <v>914</v>
      </c>
      <c r="E357" s="106" t="s">
        <v>510</v>
      </c>
      <c r="F357" s="104">
        <v>2</v>
      </c>
      <c r="G357" s="104">
        <v>1</v>
      </c>
      <c r="H357" s="28">
        <v>466.6</v>
      </c>
      <c r="I357" s="28">
        <v>300.60000000000002</v>
      </c>
      <c r="J357" s="28">
        <v>300.60000000000002</v>
      </c>
      <c r="K357" s="28">
        <f t="shared" si="95"/>
        <v>613800</v>
      </c>
      <c r="L357" s="28">
        <v>0</v>
      </c>
      <c r="M357" s="28">
        <v>0</v>
      </c>
      <c r="N357" s="28">
        <v>0</v>
      </c>
      <c r="O357" s="28">
        <v>613800</v>
      </c>
      <c r="P357" s="28">
        <f>K357/H357</f>
        <v>1315.4736390912988</v>
      </c>
      <c r="Q357" s="28">
        <v>9673</v>
      </c>
      <c r="R357" s="62" t="s">
        <v>562</v>
      </c>
      <c r="S357" s="16"/>
    </row>
    <row r="358" spans="1:19" s="10" customFormat="1" ht="19.899999999999999" customHeight="1" x14ac:dyDescent="0.25">
      <c r="A358" s="148" t="s">
        <v>1467</v>
      </c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6"/>
    </row>
    <row r="359" spans="1:19" s="10" customFormat="1" ht="40.15" customHeight="1" x14ac:dyDescent="0.25">
      <c r="A359" s="146" t="s">
        <v>674</v>
      </c>
      <c r="B359" s="192"/>
      <c r="C359" s="102" t="s">
        <v>916</v>
      </c>
      <c r="D359" s="102" t="s">
        <v>916</v>
      </c>
      <c r="E359" s="102" t="s">
        <v>916</v>
      </c>
      <c r="F359" s="20" t="s">
        <v>916</v>
      </c>
      <c r="G359" s="20" t="s">
        <v>916</v>
      </c>
      <c r="H359" s="78">
        <f>SUM(H360:H363)</f>
        <v>1838.4</v>
      </c>
      <c r="I359" s="78">
        <f t="shared" ref="I359:O359" si="96">SUM(I360:I363)</f>
        <v>1482.8000000000002</v>
      </c>
      <c r="J359" s="78">
        <f t="shared" si="96"/>
        <v>1037</v>
      </c>
      <c r="K359" s="78">
        <f t="shared" si="96"/>
        <v>12832723.700000001</v>
      </c>
      <c r="L359" s="78">
        <f t="shared" si="96"/>
        <v>0</v>
      </c>
      <c r="M359" s="78">
        <f t="shared" si="96"/>
        <v>0</v>
      </c>
      <c r="N359" s="78">
        <f t="shared" si="96"/>
        <v>0</v>
      </c>
      <c r="O359" s="78">
        <f t="shared" si="96"/>
        <v>12832723.700000001</v>
      </c>
      <c r="P359" s="78">
        <f>K359/H359</f>
        <v>6980.3762510879023</v>
      </c>
      <c r="Q359" s="80" t="s">
        <v>916</v>
      </c>
      <c r="R359" s="80" t="s">
        <v>916</v>
      </c>
      <c r="S359" s="16"/>
    </row>
    <row r="360" spans="1:19" s="10" customFormat="1" ht="18" customHeight="1" x14ac:dyDescent="0.25">
      <c r="A360" s="115" t="s">
        <v>153</v>
      </c>
      <c r="B360" s="118" t="s">
        <v>712</v>
      </c>
      <c r="C360" s="106">
        <v>1959</v>
      </c>
      <c r="D360" s="106" t="s">
        <v>914</v>
      </c>
      <c r="E360" s="106" t="s">
        <v>913</v>
      </c>
      <c r="F360" s="104">
        <v>2</v>
      </c>
      <c r="G360" s="104">
        <v>1</v>
      </c>
      <c r="H360" s="28">
        <v>442.5</v>
      </c>
      <c r="I360" s="28">
        <v>372.8</v>
      </c>
      <c r="J360" s="28">
        <v>227.5</v>
      </c>
      <c r="K360" s="28">
        <f t="shared" ref="K360:K363" si="97">SUM(L360:O360)</f>
        <v>4026485.6</v>
      </c>
      <c r="L360" s="28">
        <v>0</v>
      </c>
      <c r="M360" s="28">
        <v>0</v>
      </c>
      <c r="N360" s="28">
        <v>0</v>
      </c>
      <c r="O360" s="28">
        <v>4026485.6</v>
      </c>
      <c r="P360" s="28">
        <f>K360/H360</f>
        <v>9099.4024858757057</v>
      </c>
      <c r="Q360" s="28">
        <v>9673</v>
      </c>
      <c r="R360" s="62" t="s">
        <v>562</v>
      </c>
      <c r="S360" s="16"/>
    </row>
    <row r="361" spans="1:19" s="10" customFormat="1" ht="18" customHeight="1" x14ac:dyDescent="0.25">
      <c r="A361" s="115" t="s">
        <v>154</v>
      </c>
      <c r="B361" s="118" t="s">
        <v>713</v>
      </c>
      <c r="C361" s="106">
        <v>1957</v>
      </c>
      <c r="D361" s="107" t="s">
        <v>914</v>
      </c>
      <c r="E361" s="106" t="s">
        <v>913</v>
      </c>
      <c r="F361" s="104">
        <v>2</v>
      </c>
      <c r="G361" s="104">
        <v>1</v>
      </c>
      <c r="H361" s="28">
        <v>451.8</v>
      </c>
      <c r="I361" s="28">
        <v>396.2</v>
      </c>
      <c r="J361" s="28">
        <v>250.7</v>
      </c>
      <c r="K361" s="28">
        <f t="shared" si="97"/>
        <v>3900042.2</v>
      </c>
      <c r="L361" s="28">
        <v>0</v>
      </c>
      <c r="M361" s="28">
        <v>0</v>
      </c>
      <c r="N361" s="28">
        <v>0</v>
      </c>
      <c r="O361" s="28">
        <v>3900042.2</v>
      </c>
      <c r="P361" s="28">
        <f>K361/H361</f>
        <v>8632.2315183709616</v>
      </c>
      <c r="Q361" s="28">
        <v>9673</v>
      </c>
      <c r="R361" s="62" t="s">
        <v>562</v>
      </c>
      <c r="S361" s="16"/>
    </row>
    <row r="362" spans="1:19" s="10" customFormat="1" ht="18" customHeight="1" x14ac:dyDescent="0.25">
      <c r="A362" s="115" t="s">
        <v>155</v>
      </c>
      <c r="B362" s="118" t="s">
        <v>542</v>
      </c>
      <c r="C362" s="106">
        <v>1965</v>
      </c>
      <c r="D362" s="107" t="s">
        <v>914</v>
      </c>
      <c r="E362" s="106" t="s">
        <v>913</v>
      </c>
      <c r="F362" s="104">
        <v>2</v>
      </c>
      <c r="G362" s="104">
        <v>2</v>
      </c>
      <c r="H362" s="28">
        <v>408.5</v>
      </c>
      <c r="I362" s="28">
        <v>361.7</v>
      </c>
      <c r="J362" s="28">
        <v>206.7</v>
      </c>
      <c r="K362" s="28">
        <f t="shared" si="97"/>
        <v>1677845.9</v>
      </c>
      <c r="L362" s="28">
        <v>0</v>
      </c>
      <c r="M362" s="28">
        <v>0</v>
      </c>
      <c r="N362" s="28">
        <v>0</v>
      </c>
      <c r="O362" s="28">
        <v>1677845.9</v>
      </c>
      <c r="P362" s="28">
        <f>K362/H362</f>
        <v>4107.3339045287639</v>
      </c>
      <c r="Q362" s="28">
        <v>9673</v>
      </c>
      <c r="R362" s="62" t="s">
        <v>562</v>
      </c>
      <c r="S362" s="16"/>
    </row>
    <row r="363" spans="1:19" s="10" customFormat="1" ht="18" customHeight="1" x14ac:dyDescent="0.25">
      <c r="A363" s="115" t="s">
        <v>156</v>
      </c>
      <c r="B363" s="118" t="s">
        <v>714</v>
      </c>
      <c r="C363" s="106">
        <v>1960</v>
      </c>
      <c r="D363" s="107" t="s">
        <v>914</v>
      </c>
      <c r="E363" s="106" t="s">
        <v>913</v>
      </c>
      <c r="F363" s="104">
        <v>2</v>
      </c>
      <c r="G363" s="104">
        <v>3</v>
      </c>
      <c r="H363" s="28">
        <v>535.6</v>
      </c>
      <c r="I363" s="28">
        <v>352.1</v>
      </c>
      <c r="J363" s="28">
        <v>352.1</v>
      </c>
      <c r="K363" s="28">
        <f t="shared" si="97"/>
        <v>3228350</v>
      </c>
      <c r="L363" s="28">
        <v>0</v>
      </c>
      <c r="M363" s="28">
        <v>0</v>
      </c>
      <c r="N363" s="28">
        <v>0</v>
      </c>
      <c r="O363" s="28">
        <v>3228350</v>
      </c>
      <c r="P363" s="28">
        <f>K363/H363</f>
        <v>6027.539208364451</v>
      </c>
      <c r="Q363" s="28">
        <v>9673</v>
      </c>
      <c r="R363" s="62" t="s">
        <v>562</v>
      </c>
      <c r="S363" s="16"/>
    </row>
    <row r="364" spans="1:19" s="10" customFormat="1" ht="19.899999999999999" customHeight="1" x14ac:dyDescent="0.25">
      <c r="A364" s="145" t="s">
        <v>1468</v>
      </c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6"/>
    </row>
    <row r="365" spans="1:19" s="10" customFormat="1" ht="39.950000000000003" customHeight="1" x14ac:dyDescent="0.25">
      <c r="A365" s="146" t="s">
        <v>119</v>
      </c>
      <c r="B365" s="192"/>
      <c r="C365" s="102" t="s">
        <v>916</v>
      </c>
      <c r="D365" s="102" t="s">
        <v>916</v>
      </c>
      <c r="E365" s="102" t="s">
        <v>916</v>
      </c>
      <c r="F365" s="20" t="s">
        <v>916</v>
      </c>
      <c r="G365" s="20" t="s">
        <v>916</v>
      </c>
      <c r="H365" s="78">
        <f>SUM(H366:H368)</f>
        <v>1278.4000000000001</v>
      </c>
      <c r="I365" s="78">
        <f t="shared" ref="I365:O365" si="98">SUM(I366:I368)</f>
        <v>1278.4000000000001</v>
      </c>
      <c r="J365" s="78">
        <f t="shared" si="98"/>
        <v>425.8</v>
      </c>
      <c r="K365" s="78">
        <f t="shared" si="98"/>
        <v>4269000</v>
      </c>
      <c r="L365" s="78">
        <f t="shared" si="98"/>
        <v>0</v>
      </c>
      <c r="M365" s="78">
        <f t="shared" si="98"/>
        <v>0</v>
      </c>
      <c r="N365" s="78">
        <f t="shared" si="98"/>
        <v>0</v>
      </c>
      <c r="O365" s="78">
        <f t="shared" si="98"/>
        <v>4269000</v>
      </c>
      <c r="P365" s="83">
        <f>K365/H365</f>
        <v>3339.3304130162701</v>
      </c>
      <c r="Q365" s="80" t="s">
        <v>916</v>
      </c>
      <c r="R365" s="80" t="s">
        <v>916</v>
      </c>
      <c r="S365" s="16"/>
    </row>
    <row r="366" spans="1:19" s="10" customFormat="1" ht="18.75" customHeight="1" x14ac:dyDescent="0.25">
      <c r="A366" s="115" t="s">
        <v>157</v>
      </c>
      <c r="B366" s="118" t="s">
        <v>605</v>
      </c>
      <c r="C366" s="106">
        <v>1963</v>
      </c>
      <c r="D366" s="106" t="s">
        <v>914</v>
      </c>
      <c r="E366" s="106" t="s">
        <v>913</v>
      </c>
      <c r="F366" s="104">
        <v>2</v>
      </c>
      <c r="G366" s="104">
        <v>2</v>
      </c>
      <c r="H366" s="28">
        <v>373.6</v>
      </c>
      <c r="I366" s="28">
        <v>373.6</v>
      </c>
      <c r="J366" s="28">
        <v>52</v>
      </c>
      <c r="K366" s="28">
        <f t="shared" ref="K366:K368" si="99">SUM(L366:O366)</f>
        <v>1320000</v>
      </c>
      <c r="L366" s="28">
        <v>0</v>
      </c>
      <c r="M366" s="28">
        <v>0</v>
      </c>
      <c r="N366" s="28">
        <v>0</v>
      </c>
      <c r="O366" s="28">
        <v>1320000</v>
      </c>
      <c r="P366" s="66">
        <f>K366/H366</f>
        <v>3533.1905781584578</v>
      </c>
      <c r="Q366" s="28">
        <v>9673</v>
      </c>
      <c r="R366" s="62" t="s">
        <v>562</v>
      </c>
      <c r="S366" s="16"/>
    </row>
    <row r="367" spans="1:19" s="10" customFormat="1" ht="18.75" customHeight="1" x14ac:dyDescent="0.25">
      <c r="A367" s="115" t="s">
        <v>158</v>
      </c>
      <c r="B367" s="118" t="s">
        <v>606</v>
      </c>
      <c r="C367" s="49">
        <v>1960</v>
      </c>
      <c r="D367" s="107" t="s">
        <v>914</v>
      </c>
      <c r="E367" s="106" t="s">
        <v>913</v>
      </c>
      <c r="F367" s="104">
        <v>2</v>
      </c>
      <c r="G367" s="104">
        <v>2</v>
      </c>
      <c r="H367" s="28">
        <v>387.8</v>
      </c>
      <c r="I367" s="28">
        <v>387.8</v>
      </c>
      <c r="J367" s="28">
        <v>96.8</v>
      </c>
      <c r="K367" s="28">
        <f t="shared" si="99"/>
        <v>1263000</v>
      </c>
      <c r="L367" s="28">
        <v>0</v>
      </c>
      <c r="M367" s="28">
        <v>0</v>
      </c>
      <c r="N367" s="28">
        <v>0</v>
      </c>
      <c r="O367" s="28">
        <v>1263000</v>
      </c>
      <c r="P367" s="66">
        <f>K367/H367</f>
        <v>3256.833419288293</v>
      </c>
      <c r="Q367" s="28">
        <v>9673</v>
      </c>
      <c r="R367" s="62" t="s">
        <v>562</v>
      </c>
      <c r="S367" s="16"/>
    </row>
    <row r="368" spans="1:19" s="10" customFormat="1" ht="18" customHeight="1" x14ac:dyDescent="0.25">
      <c r="A368" s="115" t="s">
        <v>159</v>
      </c>
      <c r="B368" s="118" t="s">
        <v>607</v>
      </c>
      <c r="C368" s="49">
        <v>1969</v>
      </c>
      <c r="D368" s="107" t="s">
        <v>914</v>
      </c>
      <c r="E368" s="106" t="s">
        <v>913</v>
      </c>
      <c r="F368" s="104">
        <v>2</v>
      </c>
      <c r="G368" s="104">
        <v>2</v>
      </c>
      <c r="H368" s="28">
        <v>517</v>
      </c>
      <c r="I368" s="28">
        <v>517</v>
      </c>
      <c r="J368" s="28">
        <v>277</v>
      </c>
      <c r="K368" s="28">
        <f t="shared" si="99"/>
        <v>1686000</v>
      </c>
      <c r="L368" s="28">
        <v>0</v>
      </c>
      <c r="M368" s="28">
        <v>0</v>
      </c>
      <c r="N368" s="28">
        <v>0</v>
      </c>
      <c r="O368" s="28">
        <v>1686000</v>
      </c>
      <c r="P368" s="66">
        <f>K368/H368</f>
        <v>3261.1218568665377</v>
      </c>
      <c r="Q368" s="28">
        <v>9673</v>
      </c>
      <c r="R368" s="62" t="s">
        <v>562</v>
      </c>
      <c r="S368" s="16"/>
    </row>
    <row r="369" spans="1:19" s="10" customFormat="1" ht="18.75" customHeight="1" x14ac:dyDescent="0.25">
      <c r="A369" s="145" t="s">
        <v>1469</v>
      </c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6"/>
    </row>
    <row r="370" spans="1:19" s="10" customFormat="1" ht="39.950000000000003" customHeight="1" x14ac:dyDescent="0.25">
      <c r="A370" s="146" t="s">
        <v>675</v>
      </c>
      <c r="B370" s="146"/>
      <c r="C370" s="102" t="s">
        <v>916</v>
      </c>
      <c r="D370" s="102" t="s">
        <v>916</v>
      </c>
      <c r="E370" s="102" t="s">
        <v>916</v>
      </c>
      <c r="F370" s="20" t="s">
        <v>916</v>
      </c>
      <c r="G370" s="20" t="s">
        <v>916</v>
      </c>
      <c r="H370" s="78">
        <f t="shared" ref="H370:N370" si="100">SUM(H371:H381)</f>
        <v>7812.2899999999991</v>
      </c>
      <c r="I370" s="78">
        <f t="shared" si="100"/>
        <v>2382.1</v>
      </c>
      <c r="J370" s="78">
        <f t="shared" si="100"/>
        <v>6212.4599999999991</v>
      </c>
      <c r="K370" s="78">
        <f t="shared" si="100"/>
        <v>32992733.869999997</v>
      </c>
      <c r="L370" s="78">
        <f t="shared" si="100"/>
        <v>0</v>
      </c>
      <c r="M370" s="78">
        <f t="shared" si="100"/>
        <v>0</v>
      </c>
      <c r="N370" s="78">
        <f t="shared" si="100"/>
        <v>0</v>
      </c>
      <c r="O370" s="78">
        <f>SUM(O371:O381)</f>
        <v>32992733.869999997</v>
      </c>
      <c r="P370" s="83">
        <f t="shared" ref="P370:P381" si="101">K370/H370</f>
        <v>4223.1834545312577</v>
      </c>
      <c r="Q370" s="80" t="s">
        <v>916</v>
      </c>
      <c r="R370" s="80" t="s">
        <v>916</v>
      </c>
      <c r="S370" s="16"/>
    </row>
    <row r="371" spans="1:19" s="10" customFormat="1" ht="20.100000000000001" customHeight="1" x14ac:dyDescent="0.25">
      <c r="A371" s="107" t="s">
        <v>160</v>
      </c>
      <c r="B371" s="118" t="s">
        <v>1204</v>
      </c>
      <c r="C371" s="106">
        <v>1980</v>
      </c>
      <c r="D371" s="107" t="s">
        <v>914</v>
      </c>
      <c r="E371" s="107" t="s">
        <v>913</v>
      </c>
      <c r="F371" s="104">
        <v>2</v>
      </c>
      <c r="G371" s="104">
        <v>3</v>
      </c>
      <c r="H371" s="66">
        <v>978.9</v>
      </c>
      <c r="I371" s="66">
        <v>0</v>
      </c>
      <c r="J371" s="66">
        <v>841.1</v>
      </c>
      <c r="K371" s="28">
        <f>SUM(L371:O371)</f>
        <v>3909600</v>
      </c>
      <c r="L371" s="66">
        <v>0</v>
      </c>
      <c r="M371" s="66">
        <v>0</v>
      </c>
      <c r="N371" s="66">
        <v>0</v>
      </c>
      <c r="O371" s="28">
        <v>3909600</v>
      </c>
      <c r="P371" s="66">
        <f t="shared" si="101"/>
        <v>3993.8706711615077</v>
      </c>
      <c r="Q371" s="66">
        <v>9673</v>
      </c>
      <c r="R371" s="62" t="s">
        <v>553</v>
      </c>
      <c r="S371" s="16"/>
    </row>
    <row r="372" spans="1:19" s="10" customFormat="1" ht="20.100000000000001" customHeight="1" x14ac:dyDescent="0.25">
      <c r="A372" s="107" t="s">
        <v>161</v>
      </c>
      <c r="B372" s="118" t="s">
        <v>1002</v>
      </c>
      <c r="C372" s="106">
        <v>1986</v>
      </c>
      <c r="D372" s="107" t="s">
        <v>914</v>
      </c>
      <c r="E372" s="107" t="s">
        <v>913</v>
      </c>
      <c r="F372" s="104">
        <v>3</v>
      </c>
      <c r="G372" s="104">
        <v>1</v>
      </c>
      <c r="H372" s="28">
        <v>1325.9</v>
      </c>
      <c r="I372" s="28">
        <v>1103.3</v>
      </c>
      <c r="J372" s="28">
        <v>1081.5999999999999</v>
      </c>
      <c r="K372" s="28">
        <f t="shared" ref="K372:K381" si="102">SUM(L372:O372)</f>
        <v>1086269.47</v>
      </c>
      <c r="L372" s="66">
        <v>0</v>
      </c>
      <c r="M372" s="66">
        <v>0</v>
      </c>
      <c r="N372" s="66">
        <v>0</v>
      </c>
      <c r="O372" s="28">
        <v>1086269.47</v>
      </c>
      <c r="P372" s="66">
        <f t="shared" si="101"/>
        <v>819.26953013047728</v>
      </c>
      <c r="Q372" s="66">
        <v>9673</v>
      </c>
      <c r="R372" s="62" t="s">
        <v>1075</v>
      </c>
      <c r="S372" s="16"/>
    </row>
    <row r="373" spans="1:19" s="10" customFormat="1" ht="20.100000000000001" customHeight="1" x14ac:dyDescent="0.25">
      <c r="A373" s="107" t="s">
        <v>162</v>
      </c>
      <c r="B373" s="118" t="s">
        <v>1193</v>
      </c>
      <c r="C373" s="106">
        <v>1982</v>
      </c>
      <c r="D373" s="107" t="s">
        <v>914</v>
      </c>
      <c r="E373" s="107" t="s">
        <v>913</v>
      </c>
      <c r="F373" s="104">
        <v>2</v>
      </c>
      <c r="G373" s="104">
        <v>3</v>
      </c>
      <c r="H373" s="66">
        <v>941.2</v>
      </c>
      <c r="I373" s="66">
        <v>0</v>
      </c>
      <c r="J373" s="66">
        <v>887.1</v>
      </c>
      <c r="K373" s="28">
        <f t="shared" si="102"/>
        <v>868000</v>
      </c>
      <c r="L373" s="66">
        <v>0</v>
      </c>
      <c r="M373" s="66">
        <v>0</v>
      </c>
      <c r="N373" s="66">
        <v>0</v>
      </c>
      <c r="O373" s="28">
        <v>868000</v>
      </c>
      <c r="P373" s="66">
        <f t="shared" si="101"/>
        <v>922.22694432639184</v>
      </c>
      <c r="Q373" s="66">
        <v>9673</v>
      </c>
      <c r="R373" s="62" t="s">
        <v>553</v>
      </c>
      <c r="S373" s="16"/>
    </row>
    <row r="374" spans="1:19" s="10" customFormat="1" ht="20.100000000000001" customHeight="1" x14ac:dyDescent="0.25">
      <c r="A374" s="107" t="s">
        <v>163</v>
      </c>
      <c r="B374" s="118" t="s">
        <v>1003</v>
      </c>
      <c r="C374" s="106">
        <v>1961</v>
      </c>
      <c r="D374" s="107" t="s">
        <v>914</v>
      </c>
      <c r="E374" s="107" t="s">
        <v>913</v>
      </c>
      <c r="F374" s="104">
        <v>2</v>
      </c>
      <c r="G374" s="104">
        <v>1</v>
      </c>
      <c r="H374" s="28">
        <v>300.5</v>
      </c>
      <c r="I374" s="28">
        <v>280</v>
      </c>
      <c r="J374" s="28">
        <v>280</v>
      </c>
      <c r="K374" s="28">
        <f t="shared" si="102"/>
        <v>1093810.8700000001</v>
      </c>
      <c r="L374" s="66">
        <v>0</v>
      </c>
      <c r="M374" s="66">
        <v>0</v>
      </c>
      <c r="N374" s="66">
        <v>0</v>
      </c>
      <c r="O374" s="28">
        <v>1093810.8700000001</v>
      </c>
      <c r="P374" s="66">
        <f t="shared" si="101"/>
        <v>3639.9696173044927</v>
      </c>
      <c r="Q374" s="66">
        <v>9673</v>
      </c>
      <c r="R374" s="62" t="s">
        <v>1075</v>
      </c>
      <c r="S374" s="16"/>
    </row>
    <row r="375" spans="1:19" s="10" customFormat="1" ht="20.100000000000001" customHeight="1" x14ac:dyDescent="0.25">
      <c r="A375" s="107" t="s">
        <v>164</v>
      </c>
      <c r="B375" s="118" t="s">
        <v>1251</v>
      </c>
      <c r="C375" s="106">
        <v>1964</v>
      </c>
      <c r="D375" s="107" t="s">
        <v>914</v>
      </c>
      <c r="E375" s="107" t="s">
        <v>913</v>
      </c>
      <c r="F375" s="104">
        <v>2</v>
      </c>
      <c r="G375" s="104">
        <v>2</v>
      </c>
      <c r="H375" s="28">
        <v>355.73</v>
      </c>
      <c r="I375" s="28">
        <v>0</v>
      </c>
      <c r="J375" s="28">
        <v>0</v>
      </c>
      <c r="K375" s="28">
        <f t="shared" si="102"/>
        <v>3421590</v>
      </c>
      <c r="L375" s="66">
        <v>0</v>
      </c>
      <c r="M375" s="66">
        <v>0</v>
      </c>
      <c r="N375" s="66">
        <v>0</v>
      </c>
      <c r="O375" s="28">
        <v>3421590</v>
      </c>
      <c r="P375" s="66">
        <f t="shared" si="101"/>
        <v>9618.50279706519</v>
      </c>
      <c r="Q375" s="66">
        <v>9673</v>
      </c>
      <c r="R375" s="62" t="s">
        <v>553</v>
      </c>
      <c r="S375" s="16"/>
    </row>
    <row r="376" spans="1:19" s="10" customFormat="1" ht="20.100000000000001" customHeight="1" x14ac:dyDescent="0.25">
      <c r="A376" s="107" t="s">
        <v>165</v>
      </c>
      <c r="B376" s="118" t="s">
        <v>1402</v>
      </c>
      <c r="C376" s="106">
        <v>1986</v>
      </c>
      <c r="D376" s="107" t="s">
        <v>914</v>
      </c>
      <c r="E376" s="107" t="s">
        <v>918</v>
      </c>
      <c r="F376" s="104">
        <v>3</v>
      </c>
      <c r="G376" s="104">
        <v>2</v>
      </c>
      <c r="H376" s="28">
        <v>826.3</v>
      </c>
      <c r="I376" s="28">
        <v>0</v>
      </c>
      <c r="J376" s="28">
        <v>725.1</v>
      </c>
      <c r="K376" s="28">
        <f t="shared" si="102"/>
        <v>3799125</v>
      </c>
      <c r="L376" s="66">
        <v>0</v>
      </c>
      <c r="M376" s="66">
        <v>0</v>
      </c>
      <c r="N376" s="66">
        <v>0</v>
      </c>
      <c r="O376" s="28">
        <v>3799125</v>
      </c>
      <c r="P376" s="66">
        <f t="shared" si="101"/>
        <v>4597.7550526443183</v>
      </c>
      <c r="Q376" s="66">
        <v>9673</v>
      </c>
      <c r="R376" s="62" t="s">
        <v>562</v>
      </c>
      <c r="S376" s="16"/>
    </row>
    <row r="377" spans="1:19" s="10" customFormat="1" ht="20.100000000000001" customHeight="1" x14ac:dyDescent="0.25">
      <c r="A377" s="107" t="s">
        <v>1350</v>
      </c>
      <c r="B377" s="118" t="s">
        <v>1004</v>
      </c>
      <c r="C377" s="106">
        <v>1962</v>
      </c>
      <c r="D377" s="107" t="s">
        <v>914</v>
      </c>
      <c r="E377" s="107" t="s">
        <v>913</v>
      </c>
      <c r="F377" s="104">
        <v>2</v>
      </c>
      <c r="G377" s="104">
        <v>2</v>
      </c>
      <c r="H377" s="28">
        <v>467.2</v>
      </c>
      <c r="I377" s="28">
        <v>428</v>
      </c>
      <c r="J377" s="28">
        <v>428</v>
      </c>
      <c r="K377" s="28">
        <f t="shared" si="102"/>
        <v>1373087.5</v>
      </c>
      <c r="L377" s="66">
        <v>0</v>
      </c>
      <c r="M377" s="66">
        <v>0</v>
      </c>
      <c r="N377" s="66">
        <v>0</v>
      </c>
      <c r="O377" s="28">
        <v>1373087.5</v>
      </c>
      <c r="P377" s="66">
        <f t="shared" si="101"/>
        <v>2938.9715325342468</v>
      </c>
      <c r="Q377" s="66">
        <v>9673</v>
      </c>
      <c r="R377" s="62" t="s">
        <v>1075</v>
      </c>
      <c r="S377" s="16"/>
    </row>
    <row r="378" spans="1:19" s="10" customFormat="1" ht="18" customHeight="1" x14ac:dyDescent="0.25">
      <c r="A378" s="157" t="s">
        <v>166</v>
      </c>
      <c r="B378" s="139" t="s">
        <v>1341</v>
      </c>
      <c r="C378" s="164">
        <v>1953</v>
      </c>
      <c r="D378" s="157" t="s">
        <v>914</v>
      </c>
      <c r="E378" s="157" t="s">
        <v>913</v>
      </c>
      <c r="F378" s="141">
        <v>2</v>
      </c>
      <c r="G378" s="141">
        <v>2</v>
      </c>
      <c r="H378" s="143">
        <v>995.16</v>
      </c>
      <c r="I378" s="143">
        <v>0</v>
      </c>
      <c r="J378" s="143">
        <v>898.36</v>
      </c>
      <c r="K378" s="28">
        <f t="shared" si="102"/>
        <v>400000</v>
      </c>
      <c r="L378" s="66">
        <v>0</v>
      </c>
      <c r="M378" s="66">
        <v>0</v>
      </c>
      <c r="N378" s="66">
        <v>0</v>
      </c>
      <c r="O378" s="28">
        <v>400000</v>
      </c>
      <c r="P378" s="66">
        <f t="shared" si="101"/>
        <v>401.94541581253264</v>
      </c>
      <c r="Q378" s="66">
        <v>9673</v>
      </c>
      <c r="R378" s="62" t="s">
        <v>553</v>
      </c>
      <c r="S378" s="16"/>
    </row>
    <row r="379" spans="1:19" s="10" customFormat="1" ht="18" customHeight="1" x14ac:dyDescent="0.25">
      <c r="A379" s="158"/>
      <c r="B379" s="140"/>
      <c r="C379" s="165"/>
      <c r="D379" s="158"/>
      <c r="E379" s="158"/>
      <c r="F379" s="142"/>
      <c r="G379" s="142"/>
      <c r="H379" s="144"/>
      <c r="I379" s="144"/>
      <c r="J379" s="144"/>
      <c r="K379" s="28">
        <f t="shared" si="102"/>
        <v>9500000</v>
      </c>
      <c r="L379" s="66">
        <v>0</v>
      </c>
      <c r="M379" s="66">
        <v>0</v>
      </c>
      <c r="N379" s="66">
        <v>0</v>
      </c>
      <c r="O379" s="28">
        <v>9500000</v>
      </c>
      <c r="P379" s="66">
        <f>K379/H378</f>
        <v>9546.2036255476505</v>
      </c>
      <c r="Q379" s="66">
        <v>9673</v>
      </c>
      <c r="R379" s="62" t="s">
        <v>562</v>
      </c>
      <c r="S379" s="16"/>
    </row>
    <row r="380" spans="1:19" s="10" customFormat="1" ht="18" customHeight="1" x14ac:dyDescent="0.25">
      <c r="A380" s="107" t="s">
        <v>167</v>
      </c>
      <c r="B380" s="118" t="s">
        <v>459</v>
      </c>
      <c r="C380" s="85">
        <v>1950</v>
      </c>
      <c r="D380" s="107" t="s">
        <v>914</v>
      </c>
      <c r="E380" s="48" t="s">
        <v>1154</v>
      </c>
      <c r="F380" s="104">
        <v>2</v>
      </c>
      <c r="G380" s="104">
        <v>2</v>
      </c>
      <c r="H380" s="28">
        <v>1006</v>
      </c>
      <c r="I380" s="66">
        <v>0</v>
      </c>
      <c r="J380" s="28">
        <v>695.3</v>
      </c>
      <c r="K380" s="28">
        <f t="shared" si="102"/>
        <v>5116825.0199999996</v>
      </c>
      <c r="L380" s="66">
        <v>0</v>
      </c>
      <c r="M380" s="66">
        <v>0</v>
      </c>
      <c r="N380" s="66">
        <v>0</v>
      </c>
      <c r="O380" s="28">
        <v>5116825.0199999996</v>
      </c>
      <c r="P380" s="66">
        <f t="shared" si="101"/>
        <v>5086.3071769383696</v>
      </c>
      <c r="Q380" s="35">
        <v>9673</v>
      </c>
      <c r="R380" s="62" t="s">
        <v>1075</v>
      </c>
      <c r="S380" s="16"/>
    </row>
    <row r="381" spans="1:19" s="10" customFormat="1" ht="18" customHeight="1" x14ac:dyDescent="0.25">
      <c r="A381" s="107" t="s">
        <v>168</v>
      </c>
      <c r="B381" s="118" t="s">
        <v>735</v>
      </c>
      <c r="C381" s="106">
        <v>1952</v>
      </c>
      <c r="D381" s="107" t="s">
        <v>914</v>
      </c>
      <c r="E381" s="107" t="s">
        <v>913</v>
      </c>
      <c r="F381" s="104">
        <v>2</v>
      </c>
      <c r="G381" s="104">
        <v>2</v>
      </c>
      <c r="H381" s="28">
        <v>615.4</v>
      </c>
      <c r="I381" s="28">
        <v>570.79999999999995</v>
      </c>
      <c r="J381" s="28">
        <v>375.9</v>
      </c>
      <c r="K381" s="28">
        <f t="shared" si="102"/>
        <v>2424426.0099999998</v>
      </c>
      <c r="L381" s="66">
        <v>0</v>
      </c>
      <c r="M381" s="66">
        <v>0</v>
      </c>
      <c r="N381" s="66">
        <v>0</v>
      </c>
      <c r="O381" s="28">
        <v>2424426.0099999998</v>
      </c>
      <c r="P381" s="66">
        <f t="shared" si="101"/>
        <v>3939.5937764055898</v>
      </c>
      <c r="Q381" s="66">
        <v>9673</v>
      </c>
      <c r="R381" s="62" t="s">
        <v>1075</v>
      </c>
      <c r="S381" s="16"/>
    </row>
    <row r="382" spans="1:19" s="10" customFormat="1" ht="19.899999999999999" customHeight="1" x14ac:dyDescent="0.25">
      <c r="A382" s="183" t="s">
        <v>1470</v>
      </c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6"/>
    </row>
    <row r="383" spans="1:19" s="10" customFormat="1" ht="39.950000000000003" customHeight="1" x14ac:dyDescent="0.25">
      <c r="A383" s="146" t="s">
        <v>118</v>
      </c>
      <c r="B383" s="146"/>
      <c r="C383" s="102" t="s">
        <v>916</v>
      </c>
      <c r="D383" s="102" t="s">
        <v>916</v>
      </c>
      <c r="E383" s="102" t="s">
        <v>916</v>
      </c>
      <c r="F383" s="20" t="s">
        <v>916</v>
      </c>
      <c r="G383" s="20" t="s">
        <v>916</v>
      </c>
      <c r="H383" s="82">
        <f t="shared" ref="H383:N383" si="103">SUM(H384:H390)</f>
        <v>24799.320000000003</v>
      </c>
      <c r="I383" s="82">
        <f t="shared" si="103"/>
        <v>1697.47</v>
      </c>
      <c r="J383" s="82">
        <f t="shared" si="103"/>
        <v>20667.509999999998</v>
      </c>
      <c r="K383" s="82">
        <f t="shared" si="103"/>
        <v>37894576.120000005</v>
      </c>
      <c r="L383" s="82">
        <f t="shared" si="103"/>
        <v>0</v>
      </c>
      <c r="M383" s="82">
        <f t="shared" si="103"/>
        <v>0</v>
      </c>
      <c r="N383" s="82">
        <f t="shared" si="103"/>
        <v>0</v>
      </c>
      <c r="O383" s="82">
        <f>SUM(O384:O390)</f>
        <v>37894576.120000005</v>
      </c>
      <c r="P383" s="83">
        <f>K383/H383</f>
        <v>1528.0489997306377</v>
      </c>
      <c r="Q383" s="9" t="s">
        <v>916</v>
      </c>
      <c r="R383" s="9" t="s">
        <v>916</v>
      </c>
      <c r="S383" s="16"/>
    </row>
    <row r="384" spans="1:19" s="51" customFormat="1" ht="18" customHeight="1" x14ac:dyDescent="0.25">
      <c r="A384" s="164" t="s">
        <v>169</v>
      </c>
      <c r="B384" s="139" t="s">
        <v>736</v>
      </c>
      <c r="C384" s="164">
        <v>1997</v>
      </c>
      <c r="D384" s="164" t="s">
        <v>914</v>
      </c>
      <c r="E384" s="164" t="s">
        <v>918</v>
      </c>
      <c r="F384" s="141">
        <v>10</v>
      </c>
      <c r="G384" s="141">
        <v>5</v>
      </c>
      <c r="H384" s="171">
        <v>12654.7</v>
      </c>
      <c r="I384" s="175">
        <v>0</v>
      </c>
      <c r="J384" s="171">
        <v>10924.7</v>
      </c>
      <c r="K384" s="35">
        <f>SUM(L384:O384)</f>
        <v>2344359.5</v>
      </c>
      <c r="L384" s="35">
        <v>0</v>
      </c>
      <c r="M384" s="35">
        <v>0</v>
      </c>
      <c r="N384" s="35">
        <v>0</v>
      </c>
      <c r="O384" s="28">
        <v>2344359.5</v>
      </c>
      <c r="P384" s="66">
        <f>K384/H384</f>
        <v>185.25603135593889</v>
      </c>
      <c r="Q384" s="66">
        <v>9673</v>
      </c>
      <c r="R384" s="40" t="s">
        <v>1075</v>
      </c>
      <c r="S384" s="88"/>
    </row>
    <row r="385" spans="1:19" s="51" customFormat="1" ht="18" customHeight="1" x14ac:dyDescent="0.25">
      <c r="A385" s="165"/>
      <c r="B385" s="140"/>
      <c r="C385" s="165"/>
      <c r="D385" s="165"/>
      <c r="E385" s="165"/>
      <c r="F385" s="142"/>
      <c r="G385" s="142"/>
      <c r="H385" s="172"/>
      <c r="I385" s="176"/>
      <c r="J385" s="172"/>
      <c r="K385" s="35">
        <f t="shared" ref="K385:K390" si="104">SUM(L385:O385)</f>
        <v>700000</v>
      </c>
      <c r="L385" s="35">
        <v>0</v>
      </c>
      <c r="M385" s="35">
        <v>0</v>
      </c>
      <c r="N385" s="35">
        <v>0</v>
      </c>
      <c r="O385" s="28">
        <v>700000</v>
      </c>
      <c r="P385" s="66">
        <f>K385/H384</f>
        <v>55.315416406552501</v>
      </c>
      <c r="Q385" s="66">
        <v>9673</v>
      </c>
      <c r="R385" s="40" t="s">
        <v>553</v>
      </c>
      <c r="S385" s="88"/>
    </row>
    <row r="386" spans="1:19" s="10" customFormat="1" ht="18" customHeight="1" x14ac:dyDescent="0.25">
      <c r="A386" s="107" t="s">
        <v>1351</v>
      </c>
      <c r="B386" s="118" t="s">
        <v>1009</v>
      </c>
      <c r="C386" s="106">
        <v>1958</v>
      </c>
      <c r="D386" s="107" t="s">
        <v>914</v>
      </c>
      <c r="E386" s="107" t="s">
        <v>913</v>
      </c>
      <c r="F386" s="104">
        <v>2</v>
      </c>
      <c r="G386" s="104">
        <v>1</v>
      </c>
      <c r="H386" s="28">
        <v>661</v>
      </c>
      <c r="I386" s="28">
        <v>465.24</v>
      </c>
      <c r="J386" s="28">
        <v>415.14</v>
      </c>
      <c r="K386" s="35">
        <f t="shared" si="104"/>
        <v>2207040</v>
      </c>
      <c r="L386" s="66">
        <v>0</v>
      </c>
      <c r="M386" s="66">
        <v>0</v>
      </c>
      <c r="N386" s="66">
        <v>0</v>
      </c>
      <c r="O386" s="28">
        <v>2207040</v>
      </c>
      <c r="P386" s="66">
        <f>K386/H386</f>
        <v>3338.9409984871409</v>
      </c>
      <c r="Q386" s="66">
        <v>9673</v>
      </c>
      <c r="R386" s="40" t="s">
        <v>553</v>
      </c>
      <c r="S386" s="16"/>
    </row>
    <row r="387" spans="1:19" s="10" customFormat="1" ht="18" customHeight="1" x14ac:dyDescent="0.25">
      <c r="A387" s="107" t="s">
        <v>1352</v>
      </c>
      <c r="B387" s="118" t="s">
        <v>1008</v>
      </c>
      <c r="C387" s="106">
        <v>1958</v>
      </c>
      <c r="D387" s="107" t="s">
        <v>914</v>
      </c>
      <c r="E387" s="107" t="s">
        <v>913</v>
      </c>
      <c r="F387" s="104">
        <v>2</v>
      </c>
      <c r="G387" s="104">
        <v>1</v>
      </c>
      <c r="H387" s="28">
        <v>661</v>
      </c>
      <c r="I387" s="28">
        <v>481.1</v>
      </c>
      <c r="J387" s="28">
        <v>387.7</v>
      </c>
      <c r="K387" s="35">
        <f t="shared" si="104"/>
        <v>2207040</v>
      </c>
      <c r="L387" s="66">
        <v>0</v>
      </c>
      <c r="M387" s="66">
        <v>0</v>
      </c>
      <c r="N387" s="66">
        <v>0</v>
      </c>
      <c r="O387" s="28">
        <v>2207040</v>
      </c>
      <c r="P387" s="66">
        <f>K387/H387</f>
        <v>3338.9409984871409</v>
      </c>
      <c r="Q387" s="66">
        <v>9673</v>
      </c>
      <c r="R387" s="40" t="s">
        <v>553</v>
      </c>
      <c r="S387" s="16"/>
    </row>
    <row r="388" spans="1:19" s="10" customFormat="1" ht="18" customHeight="1" x14ac:dyDescent="0.25">
      <c r="A388" s="107" t="s">
        <v>170</v>
      </c>
      <c r="B388" s="118" t="s">
        <v>1290</v>
      </c>
      <c r="C388" s="106">
        <v>1973</v>
      </c>
      <c r="D388" s="107" t="s">
        <v>914</v>
      </c>
      <c r="E388" s="107" t="s">
        <v>913</v>
      </c>
      <c r="F388" s="104">
        <v>5</v>
      </c>
      <c r="G388" s="104">
        <v>3</v>
      </c>
      <c r="H388" s="28">
        <v>3696</v>
      </c>
      <c r="I388" s="28">
        <v>211.17</v>
      </c>
      <c r="J388" s="28">
        <v>2832.99</v>
      </c>
      <c r="K388" s="35">
        <f t="shared" si="104"/>
        <v>9338415.5700000003</v>
      </c>
      <c r="L388" s="66">
        <v>0</v>
      </c>
      <c r="M388" s="66">
        <v>0</v>
      </c>
      <c r="N388" s="66">
        <v>0</v>
      </c>
      <c r="O388" s="28">
        <v>9338415.5700000003</v>
      </c>
      <c r="P388" s="66">
        <f>K388/H388</f>
        <v>2526.6275892857143</v>
      </c>
      <c r="Q388" s="66">
        <v>9673</v>
      </c>
      <c r="R388" s="40" t="s">
        <v>553</v>
      </c>
      <c r="S388" s="16"/>
    </row>
    <row r="389" spans="1:19" s="10" customFormat="1" ht="18" customHeight="1" x14ac:dyDescent="0.25">
      <c r="A389" s="107" t="s">
        <v>1256</v>
      </c>
      <c r="B389" s="118" t="s">
        <v>1291</v>
      </c>
      <c r="C389" s="106">
        <v>1971</v>
      </c>
      <c r="D389" s="107" t="s">
        <v>914</v>
      </c>
      <c r="E389" s="107" t="s">
        <v>913</v>
      </c>
      <c r="F389" s="104">
        <v>5</v>
      </c>
      <c r="G389" s="104">
        <v>3</v>
      </c>
      <c r="H389" s="28">
        <v>3391.72</v>
      </c>
      <c r="I389" s="28">
        <v>0</v>
      </c>
      <c r="J389" s="28">
        <v>2912.04</v>
      </c>
      <c r="K389" s="35">
        <f t="shared" si="104"/>
        <v>8589151.4100000001</v>
      </c>
      <c r="L389" s="66">
        <v>0</v>
      </c>
      <c r="M389" s="66">
        <v>0</v>
      </c>
      <c r="N389" s="66">
        <v>0</v>
      </c>
      <c r="O389" s="28">
        <v>8589151.4100000001</v>
      </c>
      <c r="P389" s="66">
        <f>K389/H389</f>
        <v>2532.3881128159164</v>
      </c>
      <c r="Q389" s="66">
        <v>9673</v>
      </c>
      <c r="R389" s="40" t="s">
        <v>553</v>
      </c>
      <c r="S389" s="16"/>
    </row>
    <row r="390" spans="1:19" s="10" customFormat="1" ht="18" customHeight="1" x14ac:dyDescent="0.25">
      <c r="A390" s="107" t="s">
        <v>171</v>
      </c>
      <c r="B390" s="118" t="s">
        <v>1292</v>
      </c>
      <c r="C390" s="106">
        <v>1984</v>
      </c>
      <c r="D390" s="107" t="s">
        <v>914</v>
      </c>
      <c r="E390" s="107" t="s">
        <v>913</v>
      </c>
      <c r="F390" s="104">
        <v>5</v>
      </c>
      <c r="G390" s="104">
        <v>2</v>
      </c>
      <c r="H390" s="28">
        <v>3734.9</v>
      </c>
      <c r="I390" s="28">
        <v>539.96</v>
      </c>
      <c r="J390" s="28">
        <v>3194.94</v>
      </c>
      <c r="K390" s="35">
        <f t="shared" si="104"/>
        <v>12508569.640000001</v>
      </c>
      <c r="L390" s="66">
        <v>0</v>
      </c>
      <c r="M390" s="66">
        <v>0</v>
      </c>
      <c r="N390" s="66">
        <v>0</v>
      </c>
      <c r="O390" s="28">
        <v>12508569.640000001</v>
      </c>
      <c r="P390" s="66">
        <f>K390/H390</f>
        <v>3349.1042973038102</v>
      </c>
      <c r="Q390" s="66">
        <v>9673</v>
      </c>
      <c r="R390" s="40" t="s">
        <v>553</v>
      </c>
      <c r="S390" s="16"/>
    </row>
    <row r="391" spans="1:19" s="10" customFormat="1" x14ac:dyDescent="0.25">
      <c r="A391" s="145" t="s">
        <v>1471</v>
      </c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6"/>
    </row>
    <row r="392" spans="1:19" s="10" customFormat="1" ht="39.950000000000003" customHeight="1" x14ac:dyDescent="0.25">
      <c r="A392" s="146" t="s">
        <v>677</v>
      </c>
      <c r="B392" s="146"/>
      <c r="C392" s="102" t="s">
        <v>916</v>
      </c>
      <c r="D392" s="102" t="s">
        <v>916</v>
      </c>
      <c r="E392" s="102" t="s">
        <v>916</v>
      </c>
      <c r="F392" s="20" t="s">
        <v>916</v>
      </c>
      <c r="G392" s="20" t="s">
        <v>916</v>
      </c>
      <c r="H392" s="82">
        <f>SUM(H393)</f>
        <v>567.79999999999995</v>
      </c>
      <c r="I392" s="82">
        <f t="shared" ref="I392:O392" si="105">SUM(I393)</f>
        <v>392</v>
      </c>
      <c r="J392" s="82">
        <f t="shared" si="105"/>
        <v>392</v>
      </c>
      <c r="K392" s="82">
        <f t="shared" si="105"/>
        <v>1747999</v>
      </c>
      <c r="L392" s="82">
        <f t="shared" si="105"/>
        <v>0</v>
      </c>
      <c r="M392" s="82">
        <f t="shared" si="105"/>
        <v>0</v>
      </c>
      <c r="N392" s="82">
        <f t="shared" si="105"/>
        <v>0</v>
      </c>
      <c r="O392" s="82">
        <f t="shared" si="105"/>
        <v>1747999</v>
      </c>
      <c r="P392" s="83">
        <f>K392/H392</f>
        <v>3078.5470235998591</v>
      </c>
      <c r="Q392" s="9" t="s">
        <v>916</v>
      </c>
      <c r="R392" s="9" t="s">
        <v>916</v>
      </c>
      <c r="S392" s="16"/>
    </row>
    <row r="393" spans="1:19" s="10" customFormat="1" ht="19.899999999999999" customHeight="1" x14ac:dyDescent="0.25">
      <c r="A393" s="107" t="s">
        <v>172</v>
      </c>
      <c r="B393" s="118" t="s">
        <v>1006</v>
      </c>
      <c r="C393" s="106">
        <v>1965</v>
      </c>
      <c r="D393" s="107" t="s">
        <v>914</v>
      </c>
      <c r="E393" s="107" t="s">
        <v>913</v>
      </c>
      <c r="F393" s="116">
        <v>2</v>
      </c>
      <c r="G393" s="116">
        <v>2</v>
      </c>
      <c r="H393" s="66">
        <v>567.79999999999995</v>
      </c>
      <c r="I393" s="66">
        <v>392</v>
      </c>
      <c r="J393" s="66">
        <v>392</v>
      </c>
      <c r="K393" s="35">
        <f t="shared" ref="K393" si="106">SUM(L393:O393)</f>
        <v>1747999</v>
      </c>
      <c r="L393" s="66">
        <v>0</v>
      </c>
      <c r="M393" s="66">
        <v>0</v>
      </c>
      <c r="N393" s="66">
        <v>0</v>
      </c>
      <c r="O393" s="28">
        <v>1747999</v>
      </c>
      <c r="P393" s="66">
        <f>K393/H393</f>
        <v>3078.5470235998591</v>
      </c>
      <c r="Q393" s="66">
        <v>9673</v>
      </c>
      <c r="R393" s="40" t="s">
        <v>553</v>
      </c>
      <c r="S393" s="16"/>
    </row>
    <row r="394" spans="1:19" s="10" customFormat="1" x14ac:dyDescent="0.25">
      <c r="A394" s="183" t="s">
        <v>1472</v>
      </c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6"/>
    </row>
    <row r="395" spans="1:19" s="10" customFormat="1" ht="39.950000000000003" customHeight="1" x14ac:dyDescent="0.25">
      <c r="A395" s="146" t="s">
        <v>120</v>
      </c>
      <c r="B395" s="146"/>
      <c r="C395" s="102" t="s">
        <v>916</v>
      </c>
      <c r="D395" s="102" t="s">
        <v>916</v>
      </c>
      <c r="E395" s="102" t="s">
        <v>916</v>
      </c>
      <c r="F395" s="20" t="s">
        <v>916</v>
      </c>
      <c r="G395" s="20" t="s">
        <v>916</v>
      </c>
      <c r="H395" s="82">
        <f>SUM(H396)</f>
        <v>367.6</v>
      </c>
      <c r="I395" s="82">
        <f t="shared" ref="I395:O395" si="107">SUM(I396)</f>
        <v>306</v>
      </c>
      <c r="J395" s="82">
        <f t="shared" si="107"/>
        <v>81</v>
      </c>
      <c r="K395" s="82">
        <f t="shared" si="107"/>
        <v>1322244</v>
      </c>
      <c r="L395" s="82">
        <f t="shared" si="107"/>
        <v>0</v>
      </c>
      <c r="M395" s="82">
        <f t="shared" si="107"/>
        <v>0</v>
      </c>
      <c r="N395" s="82">
        <f t="shared" si="107"/>
        <v>0</v>
      </c>
      <c r="O395" s="82">
        <f t="shared" si="107"/>
        <v>1322244</v>
      </c>
      <c r="P395" s="83">
        <f>K395/H395</f>
        <v>3596.9640914036995</v>
      </c>
      <c r="Q395" s="80" t="s">
        <v>916</v>
      </c>
      <c r="R395" s="80" t="s">
        <v>916</v>
      </c>
      <c r="S395" s="16"/>
    </row>
    <row r="396" spans="1:19" s="10" customFormat="1" ht="19.899999999999999" customHeight="1" x14ac:dyDescent="0.25">
      <c r="A396" s="107" t="s">
        <v>1353</v>
      </c>
      <c r="B396" s="118" t="s">
        <v>1005</v>
      </c>
      <c r="C396" s="106">
        <v>1970</v>
      </c>
      <c r="D396" s="107" t="s">
        <v>914</v>
      </c>
      <c r="E396" s="107" t="s">
        <v>913</v>
      </c>
      <c r="F396" s="104">
        <v>2</v>
      </c>
      <c r="G396" s="104">
        <v>1</v>
      </c>
      <c r="H396" s="28">
        <v>367.6</v>
      </c>
      <c r="I396" s="28">
        <v>306</v>
      </c>
      <c r="J396" s="28">
        <v>81</v>
      </c>
      <c r="K396" s="28">
        <f>SUM(L396:O396)</f>
        <v>1322244</v>
      </c>
      <c r="L396" s="66">
        <v>0</v>
      </c>
      <c r="M396" s="66">
        <v>0</v>
      </c>
      <c r="N396" s="66">
        <v>0</v>
      </c>
      <c r="O396" s="28">
        <v>1322244</v>
      </c>
      <c r="P396" s="66">
        <f>K396/H396</f>
        <v>3596.9640914036995</v>
      </c>
      <c r="Q396" s="66">
        <v>9673</v>
      </c>
      <c r="R396" s="40" t="s">
        <v>553</v>
      </c>
      <c r="S396" s="16"/>
    </row>
    <row r="397" spans="1:19" s="10" customFormat="1" x14ac:dyDescent="0.25">
      <c r="A397" s="145" t="s">
        <v>1473</v>
      </c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6"/>
    </row>
    <row r="398" spans="1:19" s="10" customFormat="1" ht="39.950000000000003" customHeight="1" x14ac:dyDescent="0.25">
      <c r="A398" s="146" t="s">
        <v>676</v>
      </c>
      <c r="B398" s="146"/>
      <c r="C398" s="102" t="s">
        <v>916</v>
      </c>
      <c r="D398" s="102" t="s">
        <v>916</v>
      </c>
      <c r="E398" s="102" t="s">
        <v>916</v>
      </c>
      <c r="F398" s="20" t="s">
        <v>916</v>
      </c>
      <c r="G398" s="20" t="s">
        <v>916</v>
      </c>
      <c r="H398" s="82">
        <f>SUM(H399)</f>
        <v>771.69</v>
      </c>
      <c r="I398" s="82">
        <f t="shared" ref="I398:O398" si="108">SUM(I399)</f>
        <v>726.53</v>
      </c>
      <c r="J398" s="82">
        <f t="shared" si="108"/>
        <v>58.99</v>
      </c>
      <c r="K398" s="82">
        <f t="shared" si="108"/>
        <v>2415172.21</v>
      </c>
      <c r="L398" s="82">
        <f t="shared" si="108"/>
        <v>0</v>
      </c>
      <c r="M398" s="82">
        <f t="shared" si="108"/>
        <v>0</v>
      </c>
      <c r="N398" s="82">
        <f t="shared" si="108"/>
        <v>0</v>
      </c>
      <c r="O398" s="82">
        <f t="shared" si="108"/>
        <v>2415172.21</v>
      </c>
      <c r="P398" s="83">
        <f>K398/H398</f>
        <v>3129.7181640295971</v>
      </c>
      <c r="Q398" s="80" t="s">
        <v>916</v>
      </c>
      <c r="R398" s="80" t="s">
        <v>916</v>
      </c>
      <c r="S398" s="16"/>
    </row>
    <row r="399" spans="1:19" s="10" customFormat="1" ht="19.899999999999999" customHeight="1" x14ac:dyDescent="0.25">
      <c r="A399" s="106" t="s">
        <v>173</v>
      </c>
      <c r="B399" s="118" t="s">
        <v>1007</v>
      </c>
      <c r="C399" s="106">
        <v>1973</v>
      </c>
      <c r="D399" s="107" t="s">
        <v>914</v>
      </c>
      <c r="E399" s="107" t="s">
        <v>913</v>
      </c>
      <c r="F399" s="104">
        <v>2</v>
      </c>
      <c r="G399" s="104">
        <v>1</v>
      </c>
      <c r="H399" s="28">
        <v>771.69</v>
      </c>
      <c r="I399" s="28">
        <v>726.53</v>
      </c>
      <c r="J399" s="28">
        <v>58.99</v>
      </c>
      <c r="K399" s="28">
        <f>SUM(L399:O399)</f>
        <v>2415172.21</v>
      </c>
      <c r="L399" s="66">
        <v>0</v>
      </c>
      <c r="M399" s="66">
        <v>0</v>
      </c>
      <c r="N399" s="66">
        <v>0</v>
      </c>
      <c r="O399" s="28">
        <v>2415172.21</v>
      </c>
      <c r="P399" s="66">
        <f>K399/H399</f>
        <v>3129.7181640295971</v>
      </c>
      <c r="Q399" s="66">
        <v>9673</v>
      </c>
      <c r="R399" s="62" t="s">
        <v>1075</v>
      </c>
      <c r="S399" s="16"/>
    </row>
    <row r="400" spans="1:19" s="10" customFormat="1" x14ac:dyDescent="0.25">
      <c r="A400" s="183" t="s">
        <v>1474</v>
      </c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6"/>
    </row>
    <row r="401" spans="1:19" s="10" customFormat="1" ht="39.950000000000003" customHeight="1" x14ac:dyDescent="0.25">
      <c r="A401" s="146" t="s">
        <v>678</v>
      </c>
      <c r="B401" s="146"/>
      <c r="C401" s="102" t="s">
        <v>916</v>
      </c>
      <c r="D401" s="102" t="s">
        <v>916</v>
      </c>
      <c r="E401" s="102" t="s">
        <v>916</v>
      </c>
      <c r="F401" s="20" t="s">
        <v>916</v>
      </c>
      <c r="G401" s="20" t="s">
        <v>916</v>
      </c>
      <c r="H401" s="82">
        <f>SUM(H402:H429)</f>
        <v>92951.870000000024</v>
      </c>
      <c r="I401" s="82">
        <f t="shared" ref="I401:O401" si="109">SUM(I402:I429)</f>
        <v>25741.869999999995</v>
      </c>
      <c r="J401" s="82">
        <f t="shared" si="109"/>
        <v>71900.97</v>
      </c>
      <c r="K401" s="82">
        <f t="shared" si="109"/>
        <v>101468184.65999998</v>
      </c>
      <c r="L401" s="82">
        <f t="shared" si="109"/>
        <v>0</v>
      </c>
      <c r="M401" s="82">
        <f t="shared" si="109"/>
        <v>0</v>
      </c>
      <c r="N401" s="82">
        <f t="shared" si="109"/>
        <v>0</v>
      </c>
      <c r="O401" s="82">
        <f t="shared" si="109"/>
        <v>101468184.65999998</v>
      </c>
      <c r="P401" s="83">
        <f>O401/H401</f>
        <v>1091.6206920850539</v>
      </c>
      <c r="Q401" s="9" t="s">
        <v>916</v>
      </c>
      <c r="R401" s="9" t="s">
        <v>916</v>
      </c>
      <c r="S401" s="16"/>
    </row>
    <row r="402" spans="1:19" s="10" customFormat="1" ht="20.100000000000001" customHeight="1" x14ac:dyDescent="0.25">
      <c r="A402" s="107" t="s">
        <v>174</v>
      </c>
      <c r="B402" s="118" t="s">
        <v>1274</v>
      </c>
      <c r="C402" s="106">
        <v>1987</v>
      </c>
      <c r="D402" s="107" t="s">
        <v>914</v>
      </c>
      <c r="E402" s="107" t="s">
        <v>913</v>
      </c>
      <c r="F402" s="116">
        <v>5</v>
      </c>
      <c r="G402" s="116">
        <v>8</v>
      </c>
      <c r="H402" s="66">
        <v>6959.6</v>
      </c>
      <c r="I402" s="66">
        <v>1825.6</v>
      </c>
      <c r="J402" s="66">
        <v>4530.6000000000004</v>
      </c>
      <c r="K402" s="66">
        <f t="shared" ref="K402:K407" si="110">SUM(L402:O402)</f>
        <v>4544700</v>
      </c>
      <c r="L402" s="66">
        <v>0</v>
      </c>
      <c r="M402" s="66">
        <v>0</v>
      </c>
      <c r="N402" s="66">
        <v>0</v>
      </c>
      <c r="O402" s="28">
        <v>4544700</v>
      </c>
      <c r="P402" s="66">
        <f t="shared" ref="P402:P410" si="111">K402/H402</f>
        <v>653.01166733720322</v>
      </c>
      <c r="Q402" s="66">
        <v>9673</v>
      </c>
      <c r="R402" s="62" t="s">
        <v>553</v>
      </c>
      <c r="S402" s="16"/>
    </row>
    <row r="403" spans="1:19" s="10" customFormat="1" ht="20.100000000000001" customHeight="1" x14ac:dyDescent="0.25">
      <c r="A403" s="107" t="s">
        <v>175</v>
      </c>
      <c r="B403" s="118" t="s">
        <v>1275</v>
      </c>
      <c r="C403" s="106">
        <v>1984</v>
      </c>
      <c r="D403" s="107" t="s">
        <v>914</v>
      </c>
      <c r="E403" s="107" t="s">
        <v>474</v>
      </c>
      <c r="F403" s="116">
        <v>5</v>
      </c>
      <c r="G403" s="116">
        <v>3</v>
      </c>
      <c r="H403" s="66">
        <v>3633.5</v>
      </c>
      <c r="I403" s="66">
        <v>0</v>
      </c>
      <c r="J403" s="66">
        <v>1907.7</v>
      </c>
      <c r="K403" s="66">
        <f t="shared" si="110"/>
        <v>2723100</v>
      </c>
      <c r="L403" s="66">
        <v>0</v>
      </c>
      <c r="M403" s="66">
        <v>0</v>
      </c>
      <c r="N403" s="66">
        <v>0</v>
      </c>
      <c r="O403" s="28">
        <v>2723100</v>
      </c>
      <c r="P403" s="66">
        <f t="shared" si="111"/>
        <v>749.44268611531584</v>
      </c>
      <c r="Q403" s="66">
        <v>9673</v>
      </c>
      <c r="R403" s="62" t="s">
        <v>553</v>
      </c>
      <c r="S403" s="16"/>
    </row>
    <row r="404" spans="1:19" s="10" customFormat="1" ht="20.100000000000001" customHeight="1" x14ac:dyDescent="0.25">
      <c r="A404" s="107" t="s">
        <v>176</v>
      </c>
      <c r="B404" s="118" t="s">
        <v>1277</v>
      </c>
      <c r="C404" s="106">
        <v>1989</v>
      </c>
      <c r="D404" s="107" t="s">
        <v>914</v>
      </c>
      <c r="E404" s="107" t="s">
        <v>474</v>
      </c>
      <c r="F404" s="116">
        <v>9</v>
      </c>
      <c r="G404" s="116">
        <v>2</v>
      </c>
      <c r="H404" s="66">
        <v>4422.5</v>
      </c>
      <c r="I404" s="66">
        <v>570.4</v>
      </c>
      <c r="J404" s="66">
        <v>3852.1</v>
      </c>
      <c r="K404" s="66">
        <f t="shared" si="110"/>
        <v>1818600</v>
      </c>
      <c r="L404" s="66">
        <v>0</v>
      </c>
      <c r="M404" s="66">
        <v>0</v>
      </c>
      <c r="N404" s="66">
        <v>0</v>
      </c>
      <c r="O404" s="28">
        <v>1818600</v>
      </c>
      <c r="P404" s="66">
        <f t="shared" si="111"/>
        <v>411.21537591859806</v>
      </c>
      <c r="Q404" s="66">
        <v>9673</v>
      </c>
      <c r="R404" s="62" t="s">
        <v>553</v>
      </c>
      <c r="S404" s="16"/>
    </row>
    <row r="405" spans="1:19" s="10" customFormat="1" ht="20.100000000000001" customHeight="1" x14ac:dyDescent="0.25">
      <c r="A405" s="107" t="s">
        <v>1354</v>
      </c>
      <c r="B405" s="118" t="s">
        <v>1278</v>
      </c>
      <c r="C405" s="106">
        <v>1987</v>
      </c>
      <c r="D405" s="107" t="s">
        <v>914</v>
      </c>
      <c r="E405" s="107" t="s">
        <v>474</v>
      </c>
      <c r="F405" s="116">
        <v>4</v>
      </c>
      <c r="G405" s="116">
        <v>9</v>
      </c>
      <c r="H405" s="66">
        <v>8737.9</v>
      </c>
      <c r="I405" s="66">
        <v>1028.5</v>
      </c>
      <c r="J405" s="66">
        <v>7709.4</v>
      </c>
      <c r="K405" s="66">
        <f t="shared" si="110"/>
        <v>3605760</v>
      </c>
      <c r="L405" s="66">
        <v>0</v>
      </c>
      <c r="M405" s="66">
        <v>0</v>
      </c>
      <c r="N405" s="66">
        <v>0</v>
      </c>
      <c r="O405" s="28">
        <v>3605760</v>
      </c>
      <c r="P405" s="66">
        <f t="shared" si="111"/>
        <v>412.65750351915221</v>
      </c>
      <c r="Q405" s="66">
        <v>9673</v>
      </c>
      <c r="R405" s="62" t="s">
        <v>553</v>
      </c>
      <c r="S405" s="16"/>
    </row>
    <row r="406" spans="1:19" s="10" customFormat="1" ht="20.100000000000001" customHeight="1" x14ac:dyDescent="0.25">
      <c r="A406" s="107" t="s">
        <v>1355</v>
      </c>
      <c r="B406" s="118" t="s">
        <v>1294</v>
      </c>
      <c r="C406" s="106">
        <v>1983</v>
      </c>
      <c r="D406" s="107" t="s">
        <v>914</v>
      </c>
      <c r="E406" s="107" t="s">
        <v>913</v>
      </c>
      <c r="F406" s="116">
        <v>5</v>
      </c>
      <c r="G406" s="116">
        <v>1</v>
      </c>
      <c r="H406" s="66">
        <v>3986.2</v>
      </c>
      <c r="I406" s="66">
        <v>45.6</v>
      </c>
      <c r="J406" s="66">
        <v>2482.1999999999998</v>
      </c>
      <c r="K406" s="66">
        <f t="shared" si="110"/>
        <v>3114300</v>
      </c>
      <c r="L406" s="66">
        <v>0</v>
      </c>
      <c r="M406" s="66">
        <v>0</v>
      </c>
      <c r="N406" s="66">
        <v>0</v>
      </c>
      <c r="O406" s="28">
        <v>3114300</v>
      </c>
      <c r="P406" s="66">
        <f t="shared" si="111"/>
        <v>781.27038282073158</v>
      </c>
      <c r="Q406" s="66">
        <v>9673</v>
      </c>
      <c r="R406" s="62" t="s">
        <v>553</v>
      </c>
      <c r="S406" s="16"/>
    </row>
    <row r="407" spans="1:19" s="10" customFormat="1" ht="20.100000000000001" customHeight="1" x14ac:dyDescent="0.25">
      <c r="A407" s="107" t="s">
        <v>177</v>
      </c>
      <c r="B407" s="118" t="s">
        <v>1279</v>
      </c>
      <c r="C407" s="106">
        <v>1983</v>
      </c>
      <c r="D407" s="107" t="s">
        <v>914</v>
      </c>
      <c r="E407" s="107" t="s">
        <v>913</v>
      </c>
      <c r="F407" s="116">
        <v>5</v>
      </c>
      <c r="G407" s="116">
        <v>1</v>
      </c>
      <c r="H407" s="66">
        <v>3863.9</v>
      </c>
      <c r="I407" s="66">
        <v>0</v>
      </c>
      <c r="J407" s="66">
        <v>3008</v>
      </c>
      <c r="K407" s="66">
        <f t="shared" si="110"/>
        <v>3054900</v>
      </c>
      <c r="L407" s="66">
        <v>0</v>
      </c>
      <c r="M407" s="66">
        <v>0</v>
      </c>
      <c r="N407" s="66">
        <v>0</v>
      </c>
      <c r="O407" s="28">
        <v>3054900</v>
      </c>
      <c r="P407" s="66">
        <f t="shared" si="111"/>
        <v>790.62605139884568</v>
      </c>
      <c r="Q407" s="66">
        <v>9673</v>
      </c>
      <c r="R407" s="62" t="s">
        <v>553</v>
      </c>
      <c r="S407" s="16"/>
    </row>
    <row r="408" spans="1:19" s="10" customFormat="1" ht="20.100000000000001" customHeight="1" x14ac:dyDescent="0.25">
      <c r="A408" s="107" t="s">
        <v>178</v>
      </c>
      <c r="B408" s="118" t="s">
        <v>1010</v>
      </c>
      <c r="C408" s="106">
        <v>1958</v>
      </c>
      <c r="D408" s="107" t="s">
        <v>914</v>
      </c>
      <c r="E408" s="107" t="s">
        <v>913</v>
      </c>
      <c r="F408" s="116">
        <v>3</v>
      </c>
      <c r="G408" s="116">
        <v>3</v>
      </c>
      <c r="H408" s="66">
        <v>1849.3</v>
      </c>
      <c r="I408" s="66">
        <v>1690.3</v>
      </c>
      <c r="J408" s="66">
        <f>I408-127.5</f>
        <v>1562.8</v>
      </c>
      <c r="K408" s="66">
        <f t="shared" ref="K408:K409" si="112">SUM(L408:O408)</f>
        <v>3902131.2</v>
      </c>
      <c r="L408" s="66">
        <v>0</v>
      </c>
      <c r="M408" s="66">
        <v>0</v>
      </c>
      <c r="N408" s="66">
        <v>0</v>
      </c>
      <c r="O408" s="28">
        <v>3902131.2</v>
      </c>
      <c r="P408" s="66">
        <f t="shared" si="111"/>
        <v>2110.0585086248852</v>
      </c>
      <c r="Q408" s="66">
        <v>9673</v>
      </c>
      <c r="R408" s="62" t="s">
        <v>562</v>
      </c>
      <c r="S408" s="16"/>
    </row>
    <row r="409" spans="1:19" s="10" customFormat="1" ht="20.100000000000001" customHeight="1" x14ac:dyDescent="0.25">
      <c r="A409" s="107" t="s">
        <v>179</v>
      </c>
      <c r="B409" s="118" t="s">
        <v>1072</v>
      </c>
      <c r="C409" s="106">
        <v>1958</v>
      </c>
      <c r="D409" s="107" t="s">
        <v>914</v>
      </c>
      <c r="E409" s="107" t="s">
        <v>913</v>
      </c>
      <c r="F409" s="116">
        <v>2</v>
      </c>
      <c r="G409" s="116">
        <v>4</v>
      </c>
      <c r="H409" s="66">
        <v>1316.4</v>
      </c>
      <c r="I409" s="66">
        <v>1180.7</v>
      </c>
      <c r="J409" s="66">
        <f>I409-89.3</f>
        <v>1091.4000000000001</v>
      </c>
      <c r="K409" s="66">
        <f t="shared" si="112"/>
        <v>3437996.8</v>
      </c>
      <c r="L409" s="66">
        <v>0</v>
      </c>
      <c r="M409" s="66">
        <v>0</v>
      </c>
      <c r="N409" s="66">
        <v>0</v>
      </c>
      <c r="O409" s="28">
        <v>3437996.8</v>
      </c>
      <c r="P409" s="66">
        <f t="shared" si="111"/>
        <v>2611.665755089638</v>
      </c>
      <c r="Q409" s="66">
        <v>9673</v>
      </c>
      <c r="R409" s="62" t="s">
        <v>562</v>
      </c>
      <c r="S409" s="16"/>
    </row>
    <row r="410" spans="1:19" s="10" customFormat="1" ht="18" customHeight="1" x14ac:dyDescent="0.25">
      <c r="A410" s="157" t="s">
        <v>180</v>
      </c>
      <c r="B410" s="139" t="s">
        <v>1011</v>
      </c>
      <c r="C410" s="164">
        <v>1958</v>
      </c>
      <c r="D410" s="157" t="s">
        <v>914</v>
      </c>
      <c r="E410" s="157" t="s">
        <v>913</v>
      </c>
      <c r="F410" s="135">
        <v>3</v>
      </c>
      <c r="G410" s="135">
        <v>3</v>
      </c>
      <c r="H410" s="175">
        <v>1756.06</v>
      </c>
      <c r="I410" s="175">
        <v>271</v>
      </c>
      <c r="J410" s="175">
        <v>1325.36</v>
      </c>
      <c r="K410" s="66">
        <f>SUM(L410:O410)</f>
        <v>4621440</v>
      </c>
      <c r="L410" s="66">
        <v>0</v>
      </c>
      <c r="M410" s="66">
        <v>0</v>
      </c>
      <c r="N410" s="66">
        <v>0</v>
      </c>
      <c r="O410" s="28">
        <v>4621440</v>
      </c>
      <c r="P410" s="66">
        <f t="shared" si="111"/>
        <v>2631.7096226780409</v>
      </c>
      <c r="Q410" s="66">
        <v>9673</v>
      </c>
      <c r="R410" s="62" t="s">
        <v>553</v>
      </c>
      <c r="S410" s="16"/>
    </row>
    <row r="411" spans="1:19" s="10" customFormat="1" ht="18" customHeight="1" x14ac:dyDescent="0.25">
      <c r="A411" s="158"/>
      <c r="B411" s="140"/>
      <c r="C411" s="165"/>
      <c r="D411" s="158"/>
      <c r="E411" s="158"/>
      <c r="F411" s="136"/>
      <c r="G411" s="136"/>
      <c r="H411" s="176"/>
      <c r="I411" s="176"/>
      <c r="J411" s="176"/>
      <c r="K411" s="66">
        <f>SUM(L411:O411)</f>
        <v>800000</v>
      </c>
      <c r="L411" s="66">
        <v>0</v>
      </c>
      <c r="M411" s="66">
        <v>0</v>
      </c>
      <c r="N411" s="66">
        <v>0</v>
      </c>
      <c r="O411" s="28">
        <v>800000</v>
      </c>
      <c r="P411" s="66">
        <f>O411/H410</f>
        <v>455.56529959113016</v>
      </c>
      <c r="Q411" s="66">
        <v>9673</v>
      </c>
      <c r="R411" s="62" t="s">
        <v>562</v>
      </c>
      <c r="S411" s="16"/>
    </row>
    <row r="412" spans="1:19" s="10" customFormat="1" ht="18" customHeight="1" x14ac:dyDescent="0.25">
      <c r="A412" s="107" t="s">
        <v>181</v>
      </c>
      <c r="B412" s="118" t="s">
        <v>1012</v>
      </c>
      <c r="C412" s="106">
        <v>1958</v>
      </c>
      <c r="D412" s="107" t="s">
        <v>914</v>
      </c>
      <c r="E412" s="107" t="s">
        <v>913</v>
      </c>
      <c r="F412" s="116">
        <v>3</v>
      </c>
      <c r="G412" s="116">
        <v>3</v>
      </c>
      <c r="H412" s="66">
        <v>1985.3</v>
      </c>
      <c r="I412" s="66">
        <v>1815.4</v>
      </c>
      <c r="J412" s="66">
        <f>I412-142.5</f>
        <v>1672.9</v>
      </c>
      <c r="K412" s="66">
        <f t="shared" ref="K412" si="113">SUM(L412:O412)</f>
        <v>4473196.8</v>
      </c>
      <c r="L412" s="66">
        <v>0</v>
      </c>
      <c r="M412" s="66">
        <v>0</v>
      </c>
      <c r="N412" s="66">
        <v>0</v>
      </c>
      <c r="O412" s="28">
        <v>4473196.8</v>
      </c>
      <c r="P412" s="66">
        <f t="shared" ref="P412:P429" si="114">K412/H412</f>
        <v>2253.1591195285346</v>
      </c>
      <c r="Q412" s="66">
        <v>9673</v>
      </c>
      <c r="R412" s="62" t="s">
        <v>562</v>
      </c>
      <c r="S412" s="16"/>
    </row>
    <row r="413" spans="1:19" s="10" customFormat="1" ht="18" customHeight="1" x14ac:dyDescent="0.25">
      <c r="A413" s="107" t="s">
        <v>1356</v>
      </c>
      <c r="B413" s="118" t="s">
        <v>1276</v>
      </c>
      <c r="C413" s="106">
        <v>1986</v>
      </c>
      <c r="D413" s="107" t="s">
        <v>914</v>
      </c>
      <c r="E413" s="107" t="s">
        <v>913</v>
      </c>
      <c r="F413" s="116">
        <v>5</v>
      </c>
      <c r="G413" s="116">
        <v>14</v>
      </c>
      <c r="H413" s="66">
        <v>14573.15</v>
      </c>
      <c r="I413" s="66">
        <v>3594.8</v>
      </c>
      <c r="J413" s="66">
        <v>10033.75</v>
      </c>
      <c r="K413" s="66">
        <f>SUM(L413:O413)</f>
        <v>8534100</v>
      </c>
      <c r="L413" s="66">
        <v>0</v>
      </c>
      <c r="M413" s="66">
        <v>0</v>
      </c>
      <c r="N413" s="66">
        <v>0</v>
      </c>
      <c r="O413" s="28">
        <v>8534100</v>
      </c>
      <c r="P413" s="66">
        <f t="shared" si="114"/>
        <v>585.60434772166627</v>
      </c>
      <c r="Q413" s="66">
        <v>9673</v>
      </c>
      <c r="R413" s="62" t="s">
        <v>553</v>
      </c>
      <c r="S413" s="16"/>
    </row>
    <row r="414" spans="1:19" s="10" customFormat="1" ht="18" customHeight="1" x14ac:dyDescent="0.25">
      <c r="A414" s="107" t="s">
        <v>1357</v>
      </c>
      <c r="B414" s="118" t="s">
        <v>1073</v>
      </c>
      <c r="C414" s="106">
        <v>1958</v>
      </c>
      <c r="D414" s="107" t="s">
        <v>914</v>
      </c>
      <c r="E414" s="107" t="s">
        <v>913</v>
      </c>
      <c r="F414" s="116">
        <v>3</v>
      </c>
      <c r="G414" s="116">
        <v>4</v>
      </c>
      <c r="H414" s="66">
        <v>1920.7</v>
      </c>
      <c r="I414" s="66">
        <v>1725.2</v>
      </c>
      <c r="J414" s="66">
        <f>I414-0</f>
        <v>1725.2</v>
      </c>
      <c r="K414" s="66">
        <f>SUM(L414:O414)</f>
        <v>4186252.8</v>
      </c>
      <c r="L414" s="66">
        <v>0</v>
      </c>
      <c r="M414" s="66">
        <v>0</v>
      </c>
      <c r="N414" s="66">
        <v>0</v>
      </c>
      <c r="O414" s="28">
        <v>4186252.8</v>
      </c>
      <c r="P414" s="66">
        <f>K414/H414</f>
        <v>2179.5453740823655</v>
      </c>
      <c r="Q414" s="66">
        <v>9673</v>
      </c>
      <c r="R414" s="62" t="s">
        <v>562</v>
      </c>
      <c r="S414" s="16"/>
    </row>
    <row r="415" spans="1:19" s="10" customFormat="1" ht="18" customHeight="1" x14ac:dyDescent="0.25">
      <c r="A415" s="107" t="s">
        <v>182</v>
      </c>
      <c r="B415" s="118" t="s">
        <v>1280</v>
      </c>
      <c r="C415" s="106">
        <v>1960</v>
      </c>
      <c r="D415" s="107" t="s">
        <v>914</v>
      </c>
      <c r="E415" s="107" t="s">
        <v>913</v>
      </c>
      <c r="F415" s="116">
        <v>3</v>
      </c>
      <c r="G415" s="116">
        <v>3</v>
      </c>
      <c r="H415" s="66">
        <v>1490.5</v>
      </c>
      <c r="I415" s="66">
        <v>0</v>
      </c>
      <c r="J415" s="66">
        <v>1490.3</v>
      </c>
      <c r="K415" s="66">
        <f>SUM(O415)</f>
        <v>2026290</v>
      </c>
      <c r="L415" s="66">
        <v>0</v>
      </c>
      <c r="M415" s="66">
        <v>0</v>
      </c>
      <c r="N415" s="66">
        <v>0</v>
      </c>
      <c r="O415" s="28">
        <v>2026290</v>
      </c>
      <c r="P415" s="66">
        <f>K415/H415</f>
        <v>1359.4699765179471</v>
      </c>
      <c r="Q415" s="66">
        <v>9673</v>
      </c>
      <c r="R415" s="62" t="s">
        <v>553</v>
      </c>
      <c r="S415" s="16"/>
    </row>
    <row r="416" spans="1:19" s="10" customFormat="1" ht="18" customHeight="1" x14ac:dyDescent="0.25">
      <c r="A416" s="107" t="s">
        <v>1358</v>
      </c>
      <c r="B416" s="118" t="s">
        <v>1281</v>
      </c>
      <c r="C416" s="106">
        <v>1964</v>
      </c>
      <c r="D416" s="107" t="s">
        <v>914</v>
      </c>
      <c r="E416" s="107" t="s">
        <v>913</v>
      </c>
      <c r="F416" s="116">
        <v>4</v>
      </c>
      <c r="G416" s="116">
        <v>3</v>
      </c>
      <c r="H416" s="66">
        <v>2102.8000000000002</v>
      </c>
      <c r="I416" s="66">
        <v>581.4</v>
      </c>
      <c r="J416" s="66">
        <v>1521.4</v>
      </c>
      <c r="K416" s="66">
        <f>SUM(L416:O416)</f>
        <v>3791952</v>
      </c>
      <c r="L416" s="66">
        <v>0</v>
      </c>
      <c r="M416" s="66">
        <v>0</v>
      </c>
      <c r="N416" s="66">
        <v>0</v>
      </c>
      <c r="O416" s="28">
        <v>3791952</v>
      </c>
      <c r="P416" s="66">
        <f>K416/H416</f>
        <v>1803.2870458436369</v>
      </c>
      <c r="Q416" s="66">
        <v>9673</v>
      </c>
      <c r="R416" s="62" t="s">
        <v>553</v>
      </c>
      <c r="S416" s="16"/>
    </row>
    <row r="417" spans="1:19" s="10" customFormat="1" ht="18" customHeight="1" x14ac:dyDescent="0.25">
      <c r="A417" s="107" t="s">
        <v>183</v>
      </c>
      <c r="B417" s="118" t="s">
        <v>1328</v>
      </c>
      <c r="C417" s="106">
        <v>2010</v>
      </c>
      <c r="D417" s="107" t="s">
        <v>914</v>
      </c>
      <c r="E417" s="107" t="s">
        <v>913</v>
      </c>
      <c r="F417" s="116">
        <v>5</v>
      </c>
      <c r="G417" s="116">
        <v>8</v>
      </c>
      <c r="H417" s="66">
        <v>7805.2</v>
      </c>
      <c r="I417" s="66">
        <v>136.19999999999999</v>
      </c>
      <c r="J417" s="66">
        <v>5847.1</v>
      </c>
      <c r="K417" s="66">
        <f>SUM(L417:O417)</f>
        <v>5371800</v>
      </c>
      <c r="L417" s="66">
        <v>0</v>
      </c>
      <c r="M417" s="66">
        <v>0</v>
      </c>
      <c r="N417" s="66">
        <v>0</v>
      </c>
      <c r="O417" s="28">
        <v>5371800</v>
      </c>
      <c r="P417" s="66">
        <f>K417/H417</f>
        <v>688.23348536872857</v>
      </c>
      <c r="Q417" s="66">
        <v>9673</v>
      </c>
      <c r="R417" s="62" t="s">
        <v>553</v>
      </c>
      <c r="S417" s="16"/>
    </row>
    <row r="418" spans="1:19" s="10" customFormat="1" ht="18" customHeight="1" x14ac:dyDescent="0.25">
      <c r="A418" s="107" t="s">
        <v>184</v>
      </c>
      <c r="B418" s="118" t="s">
        <v>1013</v>
      </c>
      <c r="C418" s="106">
        <v>1958</v>
      </c>
      <c r="D418" s="107" t="s">
        <v>914</v>
      </c>
      <c r="E418" s="107" t="s">
        <v>913</v>
      </c>
      <c r="F418" s="116">
        <v>4</v>
      </c>
      <c r="G418" s="116">
        <v>2</v>
      </c>
      <c r="H418" s="66">
        <v>1901.6</v>
      </c>
      <c r="I418" s="66">
        <v>1737.3</v>
      </c>
      <c r="J418" s="66">
        <f>I418-76.2</f>
        <v>1661.1</v>
      </c>
      <c r="K418" s="66">
        <f t="shared" ref="K418:K423" si="115">SUM(L418:O418)</f>
        <v>3312876.8</v>
      </c>
      <c r="L418" s="66">
        <v>0</v>
      </c>
      <c r="M418" s="66">
        <v>0</v>
      </c>
      <c r="N418" s="66">
        <v>0</v>
      </c>
      <c r="O418" s="28">
        <v>3312876.8</v>
      </c>
      <c r="P418" s="66">
        <f t="shared" si="114"/>
        <v>1742.1522928060581</v>
      </c>
      <c r="Q418" s="66">
        <v>9673</v>
      </c>
      <c r="R418" s="62" t="s">
        <v>562</v>
      </c>
      <c r="S418" s="16"/>
    </row>
    <row r="419" spans="1:19" s="10" customFormat="1" ht="18" customHeight="1" x14ac:dyDescent="0.25">
      <c r="A419" s="107" t="s">
        <v>1359</v>
      </c>
      <c r="B419" s="118" t="s">
        <v>1014</v>
      </c>
      <c r="C419" s="106">
        <v>1958</v>
      </c>
      <c r="D419" s="107" t="s">
        <v>914</v>
      </c>
      <c r="E419" s="107" t="s">
        <v>913</v>
      </c>
      <c r="F419" s="116">
        <v>4</v>
      </c>
      <c r="G419" s="116">
        <v>3</v>
      </c>
      <c r="H419" s="66">
        <v>2381.75</v>
      </c>
      <c r="I419" s="66">
        <v>2168.4499999999998</v>
      </c>
      <c r="J419" s="66">
        <f>I419-226.4</f>
        <v>1942.0499999999997</v>
      </c>
      <c r="K419" s="66">
        <f t="shared" si="115"/>
        <v>3868262.3999999999</v>
      </c>
      <c r="L419" s="66">
        <v>0</v>
      </c>
      <c r="M419" s="66">
        <v>0</v>
      </c>
      <c r="N419" s="66">
        <v>0</v>
      </c>
      <c r="O419" s="28">
        <v>3868262.3999999999</v>
      </c>
      <c r="P419" s="66">
        <f t="shared" si="114"/>
        <v>1624.1261257478743</v>
      </c>
      <c r="Q419" s="66">
        <v>9673</v>
      </c>
      <c r="R419" s="62" t="s">
        <v>562</v>
      </c>
      <c r="S419" s="16"/>
    </row>
    <row r="420" spans="1:19" s="10" customFormat="1" ht="18" customHeight="1" x14ac:dyDescent="0.25">
      <c r="A420" s="107" t="s">
        <v>1360</v>
      </c>
      <c r="B420" s="118" t="s">
        <v>1074</v>
      </c>
      <c r="C420" s="106">
        <v>1958</v>
      </c>
      <c r="D420" s="107" t="s">
        <v>914</v>
      </c>
      <c r="E420" s="107" t="s">
        <v>1154</v>
      </c>
      <c r="F420" s="116">
        <v>2</v>
      </c>
      <c r="G420" s="116">
        <v>3</v>
      </c>
      <c r="H420" s="66">
        <v>1201.3</v>
      </c>
      <c r="I420" s="66">
        <v>1094.5</v>
      </c>
      <c r="J420" s="66">
        <f>I420-119.8</f>
        <v>974.7</v>
      </c>
      <c r="K420" s="66">
        <f t="shared" si="115"/>
        <v>3004601.06</v>
      </c>
      <c r="L420" s="66">
        <v>0</v>
      </c>
      <c r="M420" s="66">
        <v>0</v>
      </c>
      <c r="N420" s="66">
        <v>0</v>
      </c>
      <c r="O420" s="28">
        <v>3004601.06</v>
      </c>
      <c r="P420" s="66">
        <f t="shared" si="114"/>
        <v>2501.1246649463083</v>
      </c>
      <c r="Q420" s="66">
        <v>9673</v>
      </c>
      <c r="R420" s="62" t="s">
        <v>562</v>
      </c>
      <c r="S420" s="16"/>
    </row>
    <row r="421" spans="1:19" s="10" customFormat="1" ht="18" customHeight="1" x14ac:dyDescent="0.25">
      <c r="A421" s="107" t="s">
        <v>185</v>
      </c>
      <c r="B421" s="118" t="s">
        <v>1015</v>
      </c>
      <c r="C421" s="106">
        <v>1958</v>
      </c>
      <c r="D421" s="107" t="s">
        <v>914</v>
      </c>
      <c r="E421" s="107" t="s">
        <v>913</v>
      </c>
      <c r="F421" s="116">
        <v>4</v>
      </c>
      <c r="G421" s="116">
        <v>3</v>
      </c>
      <c r="H421" s="66">
        <v>2819.87</v>
      </c>
      <c r="I421" s="66">
        <v>2578.27</v>
      </c>
      <c r="J421" s="66">
        <f>I421-51.8</f>
        <v>2526.4699999999998</v>
      </c>
      <c r="K421" s="66">
        <f t="shared" si="115"/>
        <v>4544697.5999999996</v>
      </c>
      <c r="L421" s="66">
        <v>0</v>
      </c>
      <c r="M421" s="66">
        <v>0</v>
      </c>
      <c r="N421" s="66">
        <v>0</v>
      </c>
      <c r="O421" s="28">
        <v>4544697.5999999996</v>
      </c>
      <c r="P421" s="66">
        <f t="shared" si="114"/>
        <v>1611.669190423672</v>
      </c>
      <c r="Q421" s="66">
        <v>9673</v>
      </c>
      <c r="R421" s="62" t="s">
        <v>562</v>
      </c>
      <c r="S421" s="16"/>
    </row>
    <row r="422" spans="1:19" s="10" customFormat="1" ht="18" customHeight="1" x14ac:dyDescent="0.25">
      <c r="A422" s="107" t="s">
        <v>186</v>
      </c>
      <c r="B422" s="118" t="s">
        <v>1016</v>
      </c>
      <c r="C422" s="106">
        <v>1957</v>
      </c>
      <c r="D422" s="107" t="s">
        <v>914</v>
      </c>
      <c r="E422" s="107" t="s">
        <v>913</v>
      </c>
      <c r="F422" s="116">
        <v>2</v>
      </c>
      <c r="G422" s="116">
        <v>2</v>
      </c>
      <c r="H422" s="66">
        <v>668.1</v>
      </c>
      <c r="I422" s="66">
        <v>612.79999999999995</v>
      </c>
      <c r="J422" s="66">
        <f>I422-47.7</f>
        <v>565.09999999999991</v>
      </c>
      <c r="K422" s="66">
        <f t="shared" si="115"/>
        <v>1777484.8</v>
      </c>
      <c r="L422" s="66">
        <v>0</v>
      </c>
      <c r="M422" s="66">
        <v>0</v>
      </c>
      <c r="N422" s="66">
        <v>0</v>
      </c>
      <c r="O422" s="28">
        <v>1777484.8</v>
      </c>
      <c r="P422" s="66">
        <f t="shared" si="114"/>
        <v>2660.5071097141144</v>
      </c>
      <c r="Q422" s="66">
        <v>9673</v>
      </c>
      <c r="R422" s="62" t="s">
        <v>562</v>
      </c>
      <c r="S422" s="16"/>
    </row>
    <row r="423" spans="1:19" s="10" customFormat="1" ht="18" customHeight="1" x14ac:dyDescent="0.25">
      <c r="A423" s="107" t="s">
        <v>187</v>
      </c>
      <c r="B423" s="118" t="s">
        <v>1017</v>
      </c>
      <c r="C423" s="106">
        <v>1956</v>
      </c>
      <c r="D423" s="107" t="s">
        <v>914</v>
      </c>
      <c r="E423" s="107" t="s">
        <v>1154</v>
      </c>
      <c r="F423" s="116">
        <v>2</v>
      </c>
      <c r="G423" s="116">
        <v>2</v>
      </c>
      <c r="H423" s="66">
        <v>787.6</v>
      </c>
      <c r="I423" s="66">
        <v>722.5</v>
      </c>
      <c r="J423" s="66">
        <f>I423-0</f>
        <v>722.5</v>
      </c>
      <c r="K423" s="66">
        <f t="shared" si="115"/>
        <v>2075404.8</v>
      </c>
      <c r="L423" s="66">
        <v>0</v>
      </c>
      <c r="M423" s="66">
        <v>0</v>
      </c>
      <c r="N423" s="66">
        <v>0</v>
      </c>
      <c r="O423" s="28">
        <v>2075404.8</v>
      </c>
      <c r="P423" s="66">
        <f t="shared" si="114"/>
        <v>2635.1000507872018</v>
      </c>
      <c r="Q423" s="66">
        <v>9673</v>
      </c>
      <c r="R423" s="62" t="s">
        <v>562</v>
      </c>
      <c r="S423" s="16"/>
    </row>
    <row r="424" spans="1:19" s="10" customFormat="1" ht="18" customHeight="1" x14ac:dyDescent="0.25">
      <c r="A424" s="107" t="s">
        <v>188</v>
      </c>
      <c r="B424" s="118" t="s">
        <v>1282</v>
      </c>
      <c r="C424" s="106">
        <v>1966</v>
      </c>
      <c r="D424" s="107" t="s">
        <v>914</v>
      </c>
      <c r="E424" s="107" t="s">
        <v>913</v>
      </c>
      <c r="F424" s="116">
        <v>5</v>
      </c>
      <c r="G424" s="116">
        <v>4</v>
      </c>
      <c r="H424" s="66">
        <v>3249.3</v>
      </c>
      <c r="I424" s="66">
        <v>45.3</v>
      </c>
      <c r="J424" s="66">
        <v>3204</v>
      </c>
      <c r="K424" s="66">
        <f>SUM(L424:O424)</f>
        <v>5342352</v>
      </c>
      <c r="L424" s="66">
        <v>0</v>
      </c>
      <c r="M424" s="66">
        <v>0</v>
      </c>
      <c r="N424" s="66">
        <v>0</v>
      </c>
      <c r="O424" s="28">
        <v>5342352</v>
      </c>
      <c r="P424" s="66">
        <f t="shared" si="114"/>
        <v>1644.1547410211429</v>
      </c>
      <c r="Q424" s="66">
        <v>9673</v>
      </c>
      <c r="R424" s="62" t="s">
        <v>553</v>
      </c>
      <c r="S424" s="16"/>
    </row>
    <row r="425" spans="1:19" s="10" customFormat="1" ht="18" customHeight="1" x14ac:dyDescent="0.25">
      <c r="A425" s="107" t="s">
        <v>189</v>
      </c>
      <c r="B425" s="118" t="s">
        <v>1283</v>
      </c>
      <c r="C425" s="106">
        <v>1967</v>
      </c>
      <c r="D425" s="107" t="s">
        <v>914</v>
      </c>
      <c r="E425" s="107" t="s">
        <v>913</v>
      </c>
      <c r="F425" s="116">
        <v>5</v>
      </c>
      <c r="G425" s="116">
        <v>4</v>
      </c>
      <c r="H425" s="66">
        <v>3637.26</v>
      </c>
      <c r="I425" s="66">
        <v>114.9</v>
      </c>
      <c r="J425" s="66">
        <v>3088.11</v>
      </c>
      <c r="K425" s="66">
        <f>SUM(L425:O425)</f>
        <v>5772000</v>
      </c>
      <c r="L425" s="66">
        <v>0</v>
      </c>
      <c r="M425" s="66">
        <v>0</v>
      </c>
      <c r="N425" s="66">
        <v>0</v>
      </c>
      <c r="O425" s="28">
        <v>5772000</v>
      </c>
      <c r="P425" s="66">
        <f t="shared" si="114"/>
        <v>1586.9088269741508</v>
      </c>
      <c r="Q425" s="66">
        <v>9673</v>
      </c>
      <c r="R425" s="62" t="s">
        <v>553</v>
      </c>
      <c r="S425" s="16"/>
    </row>
    <row r="426" spans="1:19" s="10" customFormat="1" ht="18" customHeight="1" x14ac:dyDescent="0.25">
      <c r="A426" s="107" t="s">
        <v>190</v>
      </c>
      <c r="B426" s="118" t="s">
        <v>1284</v>
      </c>
      <c r="C426" s="106">
        <v>1984</v>
      </c>
      <c r="D426" s="107" t="s">
        <v>914</v>
      </c>
      <c r="E426" s="107" t="s">
        <v>913</v>
      </c>
      <c r="F426" s="116">
        <v>5</v>
      </c>
      <c r="G426" s="116">
        <v>6</v>
      </c>
      <c r="H426" s="66">
        <v>4529.58</v>
      </c>
      <c r="I426" s="66">
        <v>1146.3499999999999</v>
      </c>
      <c r="J426" s="66">
        <v>3063.23</v>
      </c>
      <c r="K426" s="66">
        <f>SUM(L426:O426)</f>
        <v>3472200</v>
      </c>
      <c r="L426" s="66">
        <v>0</v>
      </c>
      <c r="M426" s="66">
        <v>0</v>
      </c>
      <c r="N426" s="66">
        <v>0</v>
      </c>
      <c r="O426" s="28">
        <v>3472200</v>
      </c>
      <c r="P426" s="66">
        <f t="shared" si="114"/>
        <v>766.56113811876594</v>
      </c>
      <c r="Q426" s="66">
        <v>9673</v>
      </c>
      <c r="R426" s="62" t="s">
        <v>553</v>
      </c>
      <c r="S426" s="16"/>
    </row>
    <row r="427" spans="1:19" s="10" customFormat="1" ht="18" customHeight="1" x14ac:dyDescent="0.25">
      <c r="A427" s="107" t="s">
        <v>191</v>
      </c>
      <c r="B427" s="118" t="s">
        <v>1018</v>
      </c>
      <c r="C427" s="106">
        <v>1957</v>
      </c>
      <c r="D427" s="107" t="s">
        <v>914</v>
      </c>
      <c r="E427" s="107" t="s">
        <v>913</v>
      </c>
      <c r="F427" s="116">
        <v>2</v>
      </c>
      <c r="G427" s="116">
        <v>1</v>
      </c>
      <c r="H427" s="66">
        <v>326.5</v>
      </c>
      <c r="I427" s="66">
        <v>300.60000000000002</v>
      </c>
      <c r="J427" s="66">
        <f>I427-0</f>
        <v>300.60000000000002</v>
      </c>
      <c r="K427" s="66">
        <f t="shared" ref="K427" si="116">SUM(L427:O427)</f>
        <v>884665.6</v>
      </c>
      <c r="L427" s="66">
        <v>0</v>
      </c>
      <c r="M427" s="66">
        <v>0</v>
      </c>
      <c r="N427" s="66">
        <v>0</v>
      </c>
      <c r="O427" s="28">
        <v>884665.6</v>
      </c>
      <c r="P427" s="66">
        <f t="shared" si="114"/>
        <v>2709.5424196018375</v>
      </c>
      <c r="Q427" s="66">
        <v>9673</v>
      </c>
      <c r="R427" s="62" t="s">
        <v>562</v>
      </c>
      <c r="S427" s="16"/>
    </row>
    <row r="428" spans="1:19" s="10" customFormat="1" ht="18" customHeight="1" x14ac:dyDescent="0.25">
      <c r="A428" s="107" t="s">
        <v>192</v>
      </c>
      <c r="B428" s="118" t="s">
        <v>1285</v>
      </c>
      <c r="C428" s="106">
        <v>1990</v>
      </c>
      <c r="D428" s="107" t="s">
        <v>914</v>
      </c>
      <c r="E428" s="107" t="s">
        <v>913</v>
      </c>
      <c r="F428" s="116">
        <v>3</v>
      </c>
      <c r="G428" s="116">
        <v>2</v>
      </c>
      <c r="H428" s="66">
        <v>1583.9</v>
      </c>
      <c r="I428" s="66">
        <v>0</v>
      </c>
      <c r="J428" s="66">
        <v>1583.9</v>
      </c>
      <c r="K428" s="66">
        <f>SUM(L428:O428)</f>
        <v>1710000</v>
      </c>
      <c r="L428" s="66">
        <v>0</v>
      </c>
      <c r="M428" s="66">
        <v>0</v>
      </c>
      <c r="N428" s="66">
        <v>0</v>
      </c>
      <c r="O428" s="28">
        <v>1710000</v>
      </c>
      <c r="P428" s="66">
        <f t="shared" si="114"/>
        <v>1079.6136119704527</v>
      </c>
      <c r="Q428" s="66">
        <v>9673</v>
      </c>
      <c r="R428" s="62" t="s">
        <v>553</v>
      </c>
      <c r="S428" s="16"/>
    </row>
    <row r="429" spans="1:19" s="10" customFormat="1" ht="19.899999999999999" customHeight="1" x14ac:dyDescent="0.25">
      <c r="A429" s="107" t="s">
        <v>193</v>
      </c>
      <c r="B429" s="118" t="s">
        <v>1286</v>
      </c>
      <c r="C429" s="106">
        <v>1964</v>
      </c>
      <c r="D429" s="107" t="s">
        <v>914</v>
      </c>
      <c r="E429" s="107" t="s">
        <v>913</v>
      </c>
      <c r="F429" s="116">
        <v>4</v>
      </c>
      <c r="G429" s="116">
        <v>3</v>
      </c>
      <c r="H429" s="66">
        <v>3462.1</v>
      </c>
      <c r="I429" s="66">
        <v>755.8</v>
      </c>
      <c r="J429" s="66">
        <v>2509</v>
      </c>
      <c r="K429" s="66">
        <f>SUM(L429:O429)</f>
        <v>5697120</v>
      </c>
      <c r="L429" s="66">
        <v>0</v>
      </c>
      <c r="M429" s="66">
        <v>0</v>
      </c>
      <c r="N429" s="66">
        <v>0</v>
      </c>
      <c r="O429" s="28">
        <v>5697120</v>
      </c>
      <c r="P429" s="66">
        <f t="shared" si="114"/>
        <v>1645.5677190144711</v>
      </c>
      <c r="Q429" s="66">
        <v>9673</v>
      </c>
      <c r="R429" s="62" t="s">
        <v>553</v>
      </c>
      <c r="S429" s="16"/>
    </row>
    <row r="430" spans="1:19" s="10" customFormat="1" ht="19.899999999999999" customHeight="1" x14ac:dyDescent="0.25">
      <c r="A430" s="154" t="s">
        <v>1498</v>
      </c>
      <c r="B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6"/>
      <c r="S430" s="16"/>
    </row>
    <row r="431" spans="1:19" s="10" customFormat="1" ht="39.950000000000003" customHeight="1" x14ac:dyDescent="0.25">
      <c r="A431" s="219" t="s">
        <v>1330</v>
      </c>
      <c r="B431" s="220"/>
      <c r="C431" s="100" t="s">
        <v>916</v>
      </c>
      <c r="D431" s="100" t="s">
        <v>916</v>
      </c>
      <c r="E431" s="100" t="s">
        <v>916</v>
      </c>
      <c r="F431" s="81" t="s">
        <v>916</v>
      </c>
      <c r="G431" s="81" t="s">
        <v>916</v>
      </c>
      <c r="H431" s="83">
        <f>SUM(H432)</f>
        <v>578.4</v>
      </c>
      <c r="I431" s="83">
        <f t="shared" ref="I431:J431" si="117">SUM(I432)</f>
        <v>0</v>
      </c>
      <c r="J431" s="83">
        <f t="shared" si="117"/>
        <v>529.5</v>
      </c>
      <c r="K431" s="83">
        <f>SUM(K432:K433)</f>
        <v>6087801.5499999998</v>
      </c>
      <c r="L431" s="83">
        <f t="shared" ref="L431:O431" si="118">SUM(L432:L433)</f>
        <v>0</v>
      </c>
      <c r="M431" s="83">
        <f t="shared" si="118"/>
        <v>0</v>
      </c>
      <c r="N431" s="83">
        <f t="shared" si="118"/>
        <v>0</v>
      </c>
      <c r="O431" s="83">
        <f t="shared" si="118"/>
        <v>6087801.5499999998</v>
      </c>
      <c r="P431" s="83">
        <f>K431/H431</f>
        <v>10525.244726832641</v>
      </c>
      <c r="Q431" s="80" t="s">
        <v>916</v>
      </c>
      <c r="R431" s="80" t="s">
        <v>916</v>
      </c>
      <c r="S431" s="16"/>
    </row>
    <row r="432" spans="1:19" s="10" customFormat="1" ht="19.5" customHeight="1" x14ac:dyDescent="0.25">
      <c r="A432" s="157" t="s">
        <v>194</v>
      </c>
      <c r="B432" s="139" t="s">
        <v>1329</v>
      </c>
      <c r="C432" s="164">
        <v>1967</v>
      </c>
      <c r="D432" s="157" t="s">
        <v>914</v>
      </c>
      <c r="E432" s="157" t="s">
        <v>913</v>
      </c>
      <c r="F432" s="135">
        <v>2</v>
      </c>
      <c r="G432" s="135">
        <v>2</v>
      </c>
      <c r="H432" s="175">
        <v>578.4</v>
      </c>
      <c r="I432" s="175">
        <v>0</v>
      </c>
      <c r="J432" s="175">
        <v>529.5</v>
      </c>
      <c r="K432" s="66">
        <f>SUM(L432:O432)</f>
        <v>500000</v>
      </c>
      <c r="L432" s="66">
        <v>0</v>
      </c>
      <c r="M432" s="66">
        <v>0</v>
      </c>
      <c r="N432" s="66">
        <v>0</v>
      </c>
      <c r="O432" s="28">
        <v>500000</v>
      </c>
      <c r="P432" s="66">
        <f>K432/H432</f>
        <v>864.45366528354089</v>
      </c>
      <c r="Q432" s="66">
        <v>9673</v>
      </c>
      <c r="R432" s="62" t="s">
        <v>553</v>
      </c>
      <c r="S432" s="16"/>
    </row>
    <row r="433" spans="1:20" s="10" customFormat="1" ht="19.899999999999999" customHeight="1" x14ac:dyDescent="0.25">
      <c r="A433" s="158"/>
      <c r="B433" s="140"/>
      <c r="C433" s="165"/>
      <c r="D433" s="158"/>
      <c r="E433" s="158"/>
      <c r="F433" s="136"/>
      <c r="G433" s="136"/>
      <c r="H433" s="176"/>
      <c r="I433" s="176"/>
      <c r="J433" s="176"/>
      <c r="K433" s="66">
        <f>SUM(L433:O433)</f>
        <v>5587801.5499999998</v>
      </c>
      <c r="L433" s="66">
        <v>0</v>
      </c>
      <c r="M433" s="66">
        <v>0</v>
      </c>
      <c r="N433" s="66">
        <v>0</v>
      </c>
      <c r="O433" s="28">
        <v>5587801.5499999998</v>
      </c>
      <c r="P433" s="66">
        <f>K433/H432</f>
        <v>9660.7910615491019</v>
      </c>
      <c r="Q433" s="66">
        <v>9673</v>
      </c>
      <c r="R433" s="62" t="s">
        <v>562</v>
      </c>
      <c r="S433" s="16"/>
    </row>
    <row r="434" spans="1:20" s="10" customFormat="1" ht="19.899999999999999" customHeight="1" x14ac:dyDescent="0.25">
      <c r="A434" s="183" t="s">
        <v>1499</v>
      </c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6"/>
    </row>
    <row r="435" spans="1:20" s="10" customFormat="1" ht="39.950000000000003" customHeight="1" x14ac:dyDescent="0.25">
      <c r="A435" s="219" t="s">
        <v>1297</v>
      </c>
      <c r="B435" s="220"/>
      <c r="C435" s="100" t="s">
        <v>916</v>
      </c>
      <c r="D435" s="100" t="s">
        <v>916</v>
      </c>
      <c r="E435" s="100" t="s">
        <v>916</v>
      </c>
      <c r="F435" s="81" t="s">
        <v>916</v>
      </c>
      <c r="G435" s="81" t="s">
        <v>916</v>
      </c>
      <c r="H435" s="84">
        <f>SUM(H436)</f>
        <v>341</v>
      </c>
      <c r="I435" s="84">
        <f t="shared" ref="I435:O435" si="119">SUM(I436)</f>
        <v>0</v>
      </c>
      <c r="J435" s="84">
        <f t="shared" si="119"/>
        <v>316.7</v>
      </c>
      <c r="K435" s="84">
        <f t="shared" si="119"/>
        <v>1056480</v>
      </c>
      <c r="L435" s="84">
        <f t="shared" si="119"/>
        <v>0</v>
      </c>
      <c r="M435" s="84">
        <f t="shared" si="119"/>
        <v>0</v>
      </c>
      <c r="N435" s="84">
        <f t="shared" si="119"/>
        <v>0</v>
      </c>
      <c r="O435" s="84">
        <f t="shared" si="119"/>
        <v>1056480</v>
      </c>
      <c r="P435" s="84">
        <f>K435/H435</f>
        <v>3098.181818181818</v>
      </c>
      <c r="Q435" s="80" t="s">
        <v>916</v>
      </c>
      <c r="R435" s="80" t="s">
        <v>916</v>
      </c>
      <c r="S435" s="16"/>
    </row>
    <row r="436" spans="1:20" s="10" customFormat="1" ht="19.899999999999999" customHeight="1" x14ac:dyDescent="0.25">
      <c r="A436" s="131" t="s">
        <v>195</v>
      </c>
      <c r="B436" s="118" t="s">
        <v>1325</v>
      </c>
      <c r="C436" s="106">
        <v>1963</v>
      </c>
      <c r="D436" s="107" t="s">
        <v>914</v>
      </c>
      <c r="E436" s="107" t="s">
        <v>913</v>
      </c>
      <c r="F436" s="116">
        <v>2</v>
      </c>
      <c r="G436" s="116">
        <v>1</v>
      </c>
      <c r="H436" s="66">
        <v>341</v>
      </c>
      <c r="I436" s="66">
        <v>0</v>
      </c>
      <c r="J436" s="66">
        <v>316.7</v>
      </c>
      <c r="K436" s="66">
        <f>SUM(L436:O436)</f>
        <v>1056480</v>
      </c>
      <c r="L436" s="66">
        <v>0</v>
      </c>
      <c r="M436" s="66">
        <v>0</v>
      </c>
      <c r="N436" s="66">
        <v>0</v>
      </c>
      <c r="O436" s="28">
        <v>1056480</v>
      </c>
      <c r="P436" s="66">
        <f t="shared" ref="P436" si="120">K436/H436</f>
        <v>3098.181818181818</v>
      </c>
      <c r="Q436" s="66">
        <v>9673</v>
      </c>
      <c r="R436" s="62" t="s">
        <v>553</v>
      </c>
      <c r="S436" s="16"/>
    </row>
    <row r="437" spans="1:20" s="10" customFormat="1" ht="18" customHeight="1" x14ac:dyDescent="0.25">
      <c r="A437" s="183" t="s">
        <v>1475</v>
      </c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6"/>
    </row>
    <row r="438" spans="1:20" s="10" customFormat="1" ht="18" customHeight="1" x14ac:dyDescent="0.25">
      <c r="A438" s="146" t="s">
        <v>698</v>
      </c>
      <c r="B438" s="192"/>
      <c r="C438" s="100" t="s">
        <v>916</v>
      </c>
      <c r="D438" s="100" t="s">
        <v>916</v>
      </c>
      <c r="E438" s="100" t="s">
        <v>916</v>
      </c>
      <c r="F438" s="81" t="s">
        <v>916</v>
      </c>
      <c r="G438" s="81" t="s">
        <v>916</v>
      </c>
      <c r="H438" s="83">
        <f t="shared" ref="H438:N438" si="121">SUM(H439:H670)</f>
        <v>564555.5199999999</v>
      </c>
      <c r="I438" s="83">
        <f t="shared" si="121"/>
        <v>322464.4530000001</v>
      </c>
      <c r="J438" s="83">
        <f t="shared" si="121"/>
        <v>276557.49999999994</v>
      </c>
      <c r="K438" s="83">
        <f t="shared" si="121"/>
        <v>1086246673.0299993</v>
      </c>
      <c r="L438" s="83">
        <f t="shared" si="121"/>
        <v>0</v>
      </c>
      <c r="M438" s="83">
        <f t="shared" si="121"/>
        <v>0</v>
      </c>
      <c r="N438" s="83">
        <f t="shared" si="121"/>
        <v>0</v>
      </c>
      <c r="O438" s="83">
        <f>SUM(O439:O670)</f>
        <v>1086246673.0299993</v>
      </c>
      <c r="P438" s="83">
        <f t="shared" ref="P438:P501" si="122">K438/H438</f>
        <v>1924.0741336299386</v>
      </c>
      <c r="Q438" s="80" t="s">
        <v>916</v>
      </c>
      <c r="R438" s="80" t="s">
        <v>916</v>
      </c>
      <c r="S438" s="16"/>
    </row>
    <row r="439" spans="1:20" s="8" customFormat="1" ht="18" customHeight="1" x14ac:dyDescent="0.25">
      <c r="A439" s="106" t="s">
        <v>196</v>
      </c>
      <c r="B439" s="52" t="s">
        <v>1395</v>
      </c>
      <c r="C439" s="107">
        <v>1962</v>
      </c>
      <c r="D439" s="107" t="s">
        <v>914</v>
      </c>
      <c r="E439" s="107" t="s">
        <v>913</v>
      </c>
      <c r="F439" s="116">
        <v>5</v>
      </c>
      <c r="G439" s="116">
        <v>4</v>
      </c>
      <c r="H439" s="66">
        <v>3515.19</v>
      </c>
      <c r="I439" s="66">
        <v>957.4</v>
      </c>
      <c r="J439" s="66">
        <v>2557.79</v>
      </c>
      <c r="K439" s="66">
        <f>SUM(L439:O439)</f>
        <v>9331366.1300000008</v>
      </c>
      <c r="L439" s="66">
        <v>0</v>
      </c>
      <c r="M439" s="66">
        <v>0</v>
      </c>
      <c r="N439" s="66">
        <v>0</v>
      </c>
      <c r="O439" s="66">
        <v>9331366.1300000008</v>
      </c>
      <c r="P439" s="66">
        <f t="shared" ref="P439" si="123">K439/H439</f>
        <v>2654.5837152472559</v>
      </c>
      <c r="Q439" s="66">
        <v>9673</v>
      </c>
      <c r="R439" s="62" t="s">
        <v>553</v>
      </c>
      <c r="S439" s="14"/>
      <c r="T439" s="89"/>
    </row>
    <row r="440" spans="1:20" s="10" customFormat="1" ht="18" customHeight="1" x14ac:dyDescent="0.25">
      <c r="A440" s="107" t="s">
        <v>197</v>
      </c>
      <c r="B440" s="52" t="s">
        <v>1138</v>
      </c>
      <c r="C440" s="107">
        <v>1952</v>
      </c>
      <c r="D440" s="107" t="s">
        <v>914</v>
      </c>
      <c r="E440" s="107" t="s">
        <v>913</v>
      </c>
      <c r="F440" s="116">
        <v>2</v>
      </c>
      <c r="G440" s="116">
        <v>2</v>
      </c>
      <c r="H440" s="117">
        <v>1753.7</v>
      </c>
      <c r="I440" s="117">
        <v>1520.7</v>
      </c>
      <c r="J440" s="117">
        <v>1375.9</v>
      </c>
      <c r="K440" s="66">
        <f>SUM(L440:O440)</f>
        <v>4863160.0199999996</v>
      </c>
      <c r="L440" s="66">
        <v>0</v>
      </c>
      <c r="M440" s="66">
        <v>0</v>
      </c>
      <c r="N440" s="66">
        <v>0</v>
      </c>
      <c r="O440" s="28">
        <v>4863160.0199999996</v>
      </c>
      <c r="P440" s="66">
        <f t="shared" si="122"/>
        <v>2773.0854878257396</v>
      </c>
      <c r="Q440" s="66">
        <v>9673</v>
      </c>
      <c r="R440" s="62" t="s">
        <v>1075</v>
      </c>
      <c r="S440" s="16"/>
    </row>
    <row r="441" spans="1:20" s="10" customFormat="1" ht="18" customHeight="1" x14ac:dyDescent="0.25">
      <c r="A441" s="107" t="s">
        <v>198</v>
      </c>
      <c r="B441" s="52" t="s">
        <v>476</v>
      </c>
      <c r="C441" s="107">
        <v>1952</v>
      </c>
      <c r="D441" s="107" t="s">
        <v>914</v>
      </c>
      <c r="E441" s="107" t="s">
        <v>913</v>
      </c>
      <c r="F441" s="116">
        <v>2</v>
      </c>
      <c r="G441" s="116">
        <v>2</v>
      </c>
      <c r="H441" s="117">
        <v>980.4</v>
      </c>
      <c r="I441" s="117">
        <v>673.1</v>
      </c>
      <c r="J441" s="117">
        <v>541.57000000000005</v>
      </c>
      <c r="K441" s="66">
        <f t="shared" ref="K441:K468" si="124">SUM(L441:O441)</f>
        <v>3601048.59</v>
      </c>
      <c r="L441" s="66">
        <v>0</v>
      </c>
      <c r="M441" s="66">
        <v>0</v>
      </c>
      <c r="N441" s="66">
        <v>0</v>
      </c>
      <c r="O441" s="28">
        <v>3601048.59</v>
      </c>
      <c r="P441" s="66">
        <f t="shared" si="122"/>
        <v>3673.0401774785801</v>
      </c>
      <c r="Q441" s="66">
        <v>9673</v>
      </c>
      <c r="R441" s="62" t="s">
        <v>1075</v>
      </c>
      <c r="S441" s="16"/>
    </row>
    <row r="442" spans="1:20" s="10" customFormat="1" ht="18" customHeight="1" x14ac:dyDescent="0.25">
      <c r="A442" s="107" t="s">
        <v>199</v>
      </c>
      <c r="B442" s="52" t="s">
        <v>477</v>
      </c>
      <c r="C442" s="107">
        <v>1954</v>
      </c>
      <c r="D442" s="107" t="s">
        <v>914</v>
      </c>
      <c r="E442" s="107" t="s">
        <v>913</v>
      </c>
      <c r="F442" s="116">
        <v>2</v>
      </c>
      <c r="G442" s="116">
        <v>1</v>
      </c>
      <c r="H442" s="117">
        <v>704.2</v>
      </c>
      <c r="I442" s="117">
        <v>624.4</v>
      </c>
      <c r="J442" s="117">
        <v>530.20000000000005</v>
      </c>
      <c r="K442" s="66">
        <f t="shared" si="124"/>
        <v>4604086.87</v>
      </c>
      <c r="L442" s="66">
        <v>0</v>
      </c>
      <c r="M442" s="66">
        <v>0</v>
      </c>
      <c r="N442" s="66">
        <v>0</v>
      </c>
      <c r="O442" s="28">
        <v>4604086.87</v>
      </c>
      <c r="P442" s="66">
        <f t="shared" si="122"/>
        <v>6538.0387247940926</v>
      </c>
      <c r="Q442" s="66">
        <v>9673</v>
      </c>
      <c r="R442" s="62" t="s">
        <v>1075</v>
      </c>
      <c r="S442" s="16"/>
    </row>
    <row r="443" spans="1:20" s="10" customFormat="1" ht="18" customHeight="1" x14ac:dyDescent="0.25">
      <c r="A443" s="107" t="s">
        <v>200</v>
      </c>
      <c r="B443" s="52" t="s">
        <v>737</v>
      </c>
      <c r="C443" s="107">
        <v>1948</v>
      </c>
      <c r="D443" s="107" t="s">
        <v>914</v>
      </c>
      <c r="E443" s="107" t="s">
        <v>117</v>
      </c>
      <c r="F443" s="116">
        <v>2</v>
      </c>
      <c r="G443" s="116">
        <v>2</v>
      </c>
      <c r="H443" s="117">
        <v>833.5</v>
      </c>
      <c r="I443" s="117">
        <v>479.3</v>
      </c>
      <c r="J443" s="117">
        <v>354.2</v>
      </c>
      <c r="K443" s="66">
        <f t="shared" si="124"/>
        <v>4393751</v>
      </c>
      <c r="L443" s="66">
        <v>0</v>
      </c>
      <c r="M443" s="66">
        <v>0</v>
      </c>
      <c r="N443" s="66">
        <v>0</v>
      </c>
      <c r="O443" s="28">
        <v>4393751</v>
      </c>
      <c r="P443" s="66">
        <f t="shared" si="122"/>
        <v>5271.4469106178767</v>
      </c>
      <c r="Q443" s="66">
        <v>9673</v>
      </c>
      <c r="R443" s="62" t="s">
        <v>562</v>
      </c>
      <c r="S443" s="16"/>
    </row>
    <row r="444" spans="1:20" s="10" customFormat="1" ht="18" customHeight="1" x14ac:dyDescent="0.25">
      <c r="A444" s="86" t="s">
        <v>201</v>
      </c>
      <c r="B444" s="98" t="s">
        <v>738</v>
      </c>
      <c r="C444" s="95">
        <v>1949</v>
      </c>
      <c r="D444" s="95" t="s">
        <v>914</v>
      </c>
      <c r="E444" s="95" t="s">
        <v>913</v>
      </c>
      <c r="F444" s="97">
        <v>2</v>
      </c>
      <c r="G444" s="97">
        <v>2</v>
      </c>
      <c r="H444" s="94">
        <v>704.2</v>
      </c>
      <c r="I444" s="94">
        <v>0</v>
      </c>
      <c r="J444" s="94">
        <v>624.4</v>
      </c>
      <c r="K444" s="66">
        <f t="shared" si="124"/>
        <v>74910.06</v>
      </c>
      <c r="L444" s="66">
        <v>0</v>
      </c>
      <c r="M444" s="66">
        <v>0</v>
      </c>
      <c r="N444" s="66">
        <v>0</v>
      </c>
      <c r="O444" s="28">
        <v>74910.06</v>
      </c>
      <c r="P444" s="66">
        <f>K444/H444</f>
        <v>106.37611474013063</v>
      </c>
      <c r="Q444" s="66">
        <v>9673</v>
      </c>
      <c r="R444" s="62" t="s">
        <v>1075</v>
      </c>
      <c r="S444" s="16"/>
    </row>
    <row r="445" spans="1:20" s="10" customFormat="1" ht="18" customHeight="1" x14ac:dyDescent="0.25">
      <c r="A445" s="107" t="s">
        <v>202</v>
      </c>
      <c r="B445" s="52" t="s">
        <v>1139</v>
      </c>
      <c r="C445" s="107">
        <v>1953</v>
      </c>
      <c r="D445" s="107" t="s">
        <v>914</v>
      </c>
      <c r="E445" s="107" t="s">
        <v>913</v>
      </c>
      <c r="F445" s="116">
        <v>2</v>
      </c>
      <c r="G445" s="116">
        <v>2</v>
      </c>
      <c r="H445" s="117">
        <v>1191.7</v>
      </c>
      <c r="I445" s="117">
        <v>806.7</v>
      </c>
      <c r="J445" s="117">
        <v>720</v>
      </c>
      <c r="K445" s="66">
        <f t="shared" si="124"/>
        <v>4193702.77</v>
      </c>
      <c r="L445" s="66">
        <v>0</v>
      </c>
      <c r="M445" s="66">
        <v>0</v>
      </c>
      <c r="N445" s="66">
        <v>0</v>
      </c>
      <c r="O445" s="28">
        <v>4193702.77</v>
      </c>
      <c r="P445" s="66">
        <f t="shared" si="122"/>
        <v>3519.092699504909</v>
      </c>
      <c r="Q445" s="66">
        <v>9673</v>
      </c>
      <c r="R445" s="62" t="s">
        <v>1075</v>
      </c>
      <c r="S445" s="16"/>
    </row>
    <row r="446" spans="1:20" s="10" customFormat="1" ht="18" customHeight="1" x14ac:dyDescent="0.25">
      <c r="A446" s="107" t="s">
        <v>203</v>
      </c>
      <c r="B446" s="52" t="s">
        <v>1140</v>
      </c>
      <c r="C446" s="107">
        <v>1953</v>
      </c>
      <c r="D446" s="107" t="s">
        <v>914</v>
      </c>
      <c r="E446" s="107" t="s">
        <v>913</v>
      </c>
      <c r="F446" s="116">
        <v>2</v>
      </c>
      <c r="G446" s="116">
        <v>2</v>
      </c>
      <c r="H446" s="117">
        <v>1690.7</v>
      </c>
      <c r="I446" s="117">
        <v>784.8</v>
      </c>
      <c r="J446" s="117">
        <v>377.15</v>
      </c>
      <c r="K446" s="66">
        <f t="shared" si="124"/>
        <v>3892270.06</v>
      </c>
      <c r="L446" s="66">
        <v>0</v>
      </c>
      <c r="M446" s="66">
        <v>0</v>
      </c>
      <c r="N446" s="66">
        <v>0</v>
      </c>
      <c r="O446" s="28">
        <v>3892270.06</v>
      </c>
      <c r="P446" s="66">
        <f t="shared" si="122"/>
        <v>2302.164819305613</v>
      </c>
      <c r="Q446" s="66">
        <v>9673</v>
      </c>
      <c r="R446" s="62" t="s">
        <v>1075</v>
      </c>
      <c r="S446" s="16"/>
    </row>
    <row r="447" spans="1:20" s="10" customFormat="1" ht="18" customHeight="1" x14ac:dyDescent="0.25">
      <c r="A447" s="107" t="s">
        <v>204</v>
      </c>
      <c r="B447" s="52" t="s">
        <v>478</v>
      </c>
      <c r="C447" s="107">
        <v>1952</v>
      </c>
      <c r="D447" s="107" t="s">
        <v>914</v>
      </c>
      <c r="E447" s="107" t="s">
        <v>913</v>
      </c>
      <c r="F447" s="116">
        <v>2</v>
      </c>
      <c r="G447" s="116">
        <v>2</v>
      </c>
      <c r="H447" s="117">
        <v>475.6</v>
      </c>
      <c r="I447" s="117">
        <v>380.6</v>
      </c>
      <c r="J447" s="117">
        <v>276.2</v>
      </c>
      <c r="K447" s="66">
        <f t="shared" si="124"/>
        <v>2425915.69</v>
      </c>
      <c r="L447" s="66">
        <v>0</v>
      </c>
      <c r="M447" s="66">
        <v>0</v>
      </c>
      <c r="N447" s="66">
        <v>0</v>
      </c>
      <c r="O447" s="28">
        <v>2425915.69</v>
      </c>
      <c r="P447" s="66">
        <f t="shared" si="122"/>
        <v>5100.7478763666941</v>
      </c>
      <c r="Q447" s="66">
        <v>9673</v>
      </c>
      <c r="R447" s="62" t="s">
        <v>1075</v>
      </c>
      <c r="S447" s="16"/>
    </row>
    <row r="448" spans="1:20" s="10" customFormat="1" ht="18" customHeight="1" x14ac:dyDescent="0.25">
      <c r="A448" s="107" t="s">
        <v>205</v>
      </c>
      <c r="B448" s="52" t="s">
        <v>1141</v>
      </c>
      <c r="C448" s="107">
        <v>1952</v>
      </c>
      <c r="D448" s="107" t="s">
        <v>914</v>
      </c>
      <c r="E448" s="107" t="s">
        <v>913</v>
      </c>
      <c r="F448" s="116">
        <v>2</v>
      </c>
      <c r="G448" s="116">
        <v>1</v>
      </c>
      <c r="H448" s="117">
        <v>554</v>
      </c>
      <c r="I448" s="117">
        <v>500.5</v>
      </c>
      <c r="J448" s="117">
        <v>439.7</v>
      </c>
      <c r="K448" s="66">
        <f t="shared" si="124"/>
        <v>2556307.34</v>
      </c>
      <c r="L448" s="66">
        <v>0</v>
      </c>
      <c r="M448" s="66">
        <v>0</v>
      </c>
      <c r="N448" s="66">
        <v>0</v>
      </c>
      <c r="O448" s="28">
        <v>2556307.34</v>
      </c>
      <c r="P448" s="66">
        <f t="shared" si="122"/>
        <v>4614.2731768953063</v>
      </c>
      <c r="Q448" s="66">
        <v>9673</v>
      </c>
      <c r="R448" s="62" t="s">
        <v>1075</v>
      </c>
      <c r="S448" s="16"/>
    </row>
    <row r="449" spans="1:19" s="10" customFormat="1" ht="18" customHeight="1" x14ac:dyDescent="0.25">
      <c r="A449" s="107" t="s">
        <v>1265</v>
      </c>
      <c r="B449" s="52" t="s">
        <v>1142</v>
      </c>
      <c r="C449" s="107">
        <v>1951</v>
      </c>
      <c r="D449" s="107" t="s">
        <v>914</v>
      </c>
      <c r="E449" s="107" t="s">
        <v>913</v>
      </c>
      <c r="F449" s="116">
        <v>2</v>
      </c>
      <c r="G449" s="116">
        <v>1</v>
      </c>
      <c r="H449" s="117">
        <v>630.9</v>
      </c>
      <c r="I449" s="117">
        <v>529.20000000000005</v>
      </c>
      <c r="J449" s="117">
        <v>312.2</v>
      </c>
      <c r="K449" s="66">
        <f t="shared" si="124"/>
        <v>2156782.14</v>
      </c>
      <c r="L449" s="66">
        <v>0</v>
      </c>
      <c r="M449" s="66">
        <v>0</v>
      </c>
      <c r="N449" s="66">
        <v>0</v>
      </c>
      <c r="O449" s="28">
        <v>2156782.14</v>
      </c>
      <c r="P449" s="66">
        <f t="shared" si="122"/>
        <v>3418.5800285306709</v>
      </c>
      <c r="Q449" s="66">
        <v>9673</v>
      </c>
      <c r="R449" s="62" t="s">
        <v>1075</v>
      </c>
      <c r="S449" s="16"/>
    </row>
    <row r="450" spans="1:19" s="10" customFormat="1" ht="18" customHeight="1" x14ac:dyDescent="0.25">
      <c r="A450" s="107" t="s">
        <v>206</v>
      </c>
      <c r="B450" s="52" t="s">
        <v>1143</v>
      </c>
      <c r="C450" s="107">
        <v>1951</v>
      </c>
      <c r="D450" s="107" t="s">
        <v>914</v>
      </c>
      <c r="E450" s="107" t="s">
        <v>913</v>
      </c>
      <c r="F450" s="116">
        <v>2</v>
      </c>
      <c r="G450" s="116">
        <v>1</v>
      </c>
      <c r="H450" s="117">
        <v>632.1</v>
      </c>
      <c r="I450" s="117">
        <v>254.7</v>
      </c>
      <c r="J450" s="117">
        <v>82</v>
      </c>
      <c r="K450" s="66">
        <f t="shared" si="124"/>
        <v>1835382.42</v>
      </c>
      <c r="L450" s="66">
        <v>0</v>
      </c>
      <c r="M450" s="66">
        <v>0</v>
      </c>
      <c r="N450" s="66">
        <v>0</v>
      </c>
      <c r="O450" s="28">
        <v>1835382.42</v>
      </c>
      <c r="P450" s="66">
        <f t="shared" si="122"/>
        <v>2903.6266729947793</v>
      </c>
      <c r="Q450" s="66">
        <v>9673</v>
      </c>
      <c r="R450" s="62" t="s">
        <v>1075</v>
      </c>
      <c r="S450" s="16"/>
    </row>
    <row r="451" spans="1:19" s="10" customFormat="1" ht="18" customHeight="1" x14ac:dyDescent="0.25">
      <c r="A451" s="107" t="s">
        <v>207</v>
      </c>
      <c r="B451" s="52" t="s">
        <v>1144</v>
      </c>
      <c r="C451" s="107">
        <v>1951</v>
      </c>
      <c r="D451" s="107" t="s">
        <v>914</v>
      </c>
      <c r="E451" s="107" t="s">
        <v>913</v>
      </c>
      <c r="F451" s="116">
        <v>2</v>
      </c>
      <c r="G451" s="116">
        <v>1</v>
      </c>
      <c r="H451" s="117">
        <v>975.9</v>
      </c>
      <c r="I451" s="117">
        <v>383.6</v>
      </c>
      <c r="J451" s="117">
        <v>236.73</v>
      </c>
      <c r="K451" s="66">
        <f t="shared" si="124"/>
        <v>2556324.0299999998</v>
      </c>
      <c r="L451" s="66">
        <v>0</v>
      </c>
      <c r="M451" s="66">
        <v>0</v>
      </c>
      <c r="N451" s="66">
        <v>0</v>
      </c>
      <c r="O451" s="28">
        <v>2556324.0299999998</v>
      </c>
      <c r="P451" s="66">
        <f t="shared" si="122"/>
        <v>2619.4528435290499</v>
      </c>
      <c r="Q451" s="66">
        <v>9673</v>
      </c>
      <c r="R451" s="62" t="s">
        <v>1075</v>
      </c>
      <c r="S451" s="16"/>
    </row>
    <row r="452" spans="1:19" s="10" customFormat="1" ht="18" customHeight="1" x14ac:dyDescent="0.25">
      <c r="A452" s="107" t="s">
        <v>208</v>
      </c>
      <c r="B452" s="52" t="s">
        <v>1145</v>
      </c>
      <c r="C452" s="107">
        <v>1954</v>
      </c>
      <c r="D452" s="107" t="s">
        <v>914</v>
      </c>
      <c r="E452" s="107" t="s">
        <v>913</v>
      </c>
      <c r="F452" s="116">
        <v>2</v>
      </c>
      <c r="G452" s="116">
        <v>2</v>
      </c>
      <c r="H452" s="117">
        <v>1060</v>
      </c>
      <c r="I452" s="117">
        <v>476.1</v>
      </c>
      <c r="J452" s="117">
        <v>331.4</v>
      </c>
      <c r="K452" s="66">
        <f t="shared" si="124"/>
        <v>2454811.39</v>
      </c>
      <c r="L452" s="66">
        <v>0</v>
      </c>
      <c r="M452" s="66">
        <v>0</v>
      </c>
      <c r="N452" s="66">
        <v>0</v>
      </c>
      <c r="O452" s="28">
        <v>2454811.39</v>
      </c>
      <c r="P452" s="66">
        <f t="shared" si="122"/>
        <v>2315.8598018867924</v>
      </c>
      <c r="Q452" s="66">
        <v>9673</v>
      </c>
      <c r="R452" s="62" t="s">
        <v>1075</v>
      </c>
      <c r="S452" s="16"/>
    </row>
    <row r="453" spans="1:19" s="10" customFormat="1" ht="18" customHeight="1" x14ac:dyDescent="0.25">
      <c r="A453" s="107" t="s">
        <v>209</v>
      </c>
      <c r="B453" s="52" t="s">
        <v>1146</v>
      </c>
      <c r="C453" s="107">
        <v>1917</v>
      </c>
      <c r="D453" s="107" t="s">
        <v>914</v>
      </c>
      <c r="E453" s="107" t="s">
        <v>913</v>
      </c>
      <c r="F453" s="116">
        <v>2</v>
      </c>
      <c r="G453" s="116">
        <v>2</v>
      </c>
      <c r="H453" s="117">
        <v>863.2</v>
      </c>
      <c r="I453" s="117">
        <v>503.1</v>
      </c>
      <c r="J453" s="117">
        <v>42.9</v>
      </c>
      <c r="K453" s="66">
        <f t="shared" si="124"/>
        <v>1856632.39</v>
      </c>
      <c r="L453" s="66">
        <v>0</v>
      </c>
      <c r="M453" s="66">
        <v>0</v>
      </c>
      <c r="N453" s="66">
        <v>0</v>
      </c>
      <c r="O453" s="28">
        <v>1856632.39</v>
      </c>
      <c r="P453" s="66">
        <f t="shared" si="122"/>
        <v>2150.8716288229839</v>
      </c>
      <c r="Q453" s="66">
        <v>9673</v>
      </c>
      <c r="R453" s="40" t="s">
        <v>553</v>
      </c>
      <c r="S453" s="16"/>
    </row>
    <row r="454" spans="1:19" s="10" customFormat="1" ht="18" customHeight="1" x14ac:dyDescent="0.25">
      <c r="A454" s="107" t="s">
        <v>210</v>
      </c>
      <c r="B454" s="52" t="s">
        <v>0</v>
      </c>
      <c r="C454" s="107" t="s">
        <v>1232</v>
      </c>
      <c r="D454" s="107" t="s">
        <v>914</v>
      </c>
      <c r="E454" s="107" t="s">
        <v>913</v>
      </c>
      <c r="F454" s="116">
        <v>2</v>
      </c>
      <c r="G454" s="116">
        <v>3</v>
      </c>
      <c r="H454" s="117">
        <v>1216.0999999999999</v>
      </c>
      <c r="I454" s="117">
        <v>713.6</v>
      </c>
      <c r="J454" s="117">
        <v>102.9</v>
      </c>
      <c r="K454" s="66">
        <f t="shared" si="124"/>
        <v>3100040</v>
      </c>
      <c r="L454" s="66">
        <v>0</v>
      </c>
      <c r="M454" s="66">
        <v>0</v>
      </c>
      <c r="N454" s="66">
        <v>0</v>
      </c>
      <c r="O454" s="28">
        <v>3100040</v>
      </c>
      <c r="P454" s="66">
        <f t="shared" si="122"/>
        <v>2549.1653646904037</v>
      </c>
      <c r="Q454" s="66">
        <v>9673</v>
      </c>
      <c r="R454" s="40" t="s">
        <v>553</v>
      </c>
      <c r="S454" s="16"/>
    </row>
    <row r="455" spans="1:19" s="10" customFormat="1" ht="18" customHeight="1" x14ac:dyDescent="0.25">
      <c r="A455" s="107" t="s">
        <v>211</v>
      </c>
      <c r="B455" s="52" t="s">
        <v>1</v>
      </c>
      <c r="C455" s="107" t="s">
        <v>1233</v>
      </c>
      <c r="D455" s="107" t="s">
        <v>914</v>
      </c>
      <c r="E455" s="107" t="s">
        <v>913</v>
      </c>
      <c r="F455" s="116">
        <v>2</v>
      </c>
      <c r="G455" s="116">
        <v>2</v>
      </c>
      <c r="H455" s="117">
        <v>1114</v>
      </c>
      <c r="I455" s="117">
        <v>658.4</v>
      </c>
      <c r="J455" s="117">
        <v>47.4</v>
      </c>
      <c r="K455" s="66">
        <f t="shared" si="124"/>
        <v>2928288</v>
      </c>
      <c r="L455" s="66">
        <v>0</v>
      </c>
      <c r="M455" s="66">
        <v>0</v>
      </c>
      <c r="N455" s="66">
        <v>0</v>
      </c>
      <c r="O455" s="28">
        <v>2928288</v>
      </c>
      <c r="P455" s="66">
        <f t="shared" si="122"/>
        <v>2628.6247755834829</v>
      </c>
      <c r="Q455" s="66">
        <v>9673</v>
      </c>
      <c r="R455" s="40" t="s">
        <v>553</v>
      </c>
      <c r="S455" s="16"/>
    </row>
    <row r="456" spans="1:19" s="10" customFormat="1" ht="18" customHeight="1" x14ac:dyDescent="0.25">
      <c r="A456" s="107" t="s">
        <v>212</v>
      </c>
      <c r="B456" s="52" t="s">
        <v>2</v>
      </c>
      <c r="C456" s="107">
        <v>1917</v>
      </c>
      <c r="D456" s="107" t="s">
        <v>914</v>
      </c>
      <c r="E456" s="107" t="s">
        <v>913</v>
      </c>
      <c r="F456" s="116">
        <v>2</v>
      </c>
      <c r="G456" s="116">
        <v>1</v>
      </c>
      <c r="H456" s="117">
        <v>952.7</v>
      </c>
      <c r="I456" s="117">
        <v>557.6</v>
      </c>
      <c r="J456" s="117">
        <v>93.9</v>
      </c>
      <c r="K456" s="66">
        <f t="shared" si="124"/>
        <v>2705632</v>
      </c>
      <c r="L456" s="66">
        <v>0</v>
      </c>
      <c r="M456" s="66">
        <v>0</v>
      </c>
      <c r="N456" s="66">
        <v>0</v>
      </c>
      <c r="O456" s="28">
        <v>2705632</v>
      </c>
      <c r="P456" s="66">
        <f t="shared" si="122"/>
        <v>2839.9622126587592</v>
      </c>
      <c r="Q456" s="66">
        <v>9673</v>
      </c>
      <c r="R456" s="40" t="s">
        <v>553</v>
      </c>
      <c r="S456" s="16"/>
    </row>
    <row r="457" spans="1:19" s="10" customFormat="1" ht="18" customHeight="1" x14ac:dyDescent="0.25">
      <c r="A457" s="107" t="s">
        <v>213</v>
      </c>
      <c r="B457" s="52" t="s">
        <v>3</v>
      </c>
      <c r="C457" s="107" t="s">
        <v>1234</v>
      </c>
      <c r="D457" s="107" t="s">
        <v>914</v>
      </c>
      <c r="E457" s="107" t="s">
        <v>913</v>
      </c>
      <c r="F457" s="116">
        <v>2</v>
      </c>
      <c r="G457" s="116">
        <v>2</v>
      </c>
      <c r="H457" s="117">
        <v>1191.4000000000001</v>
      </c>
      <c r="I457" s="117">
        <v>705.6</v>
      </c>
      <c r="J457" s="117">
        <v>56.83</v>
      </c>
      <c r="K457" s="66">
        <f t="shared" si="124"/>
        <v>2375948.23</v>
      </c>
      <c r="L457" s="66">
        <v>0</v>
      </c>
      <c r="M457" s="66">
        <v>0</v>
      </c>
      <c r="N457" s="66">
        <v>0</v>
      </c>
      <c r="O457" s="28">
        <v>2375948.23</v>
      </c>
      <c r="P457" s="66">
        <f t="shared" si="122"/>
        <v>1994.2489759946279</v>
      </c>
      <c r="Q457" s="66">
        <v>9673</v>
      </c>
      <c r="R457" s="40" t="s">
        <v>553</v>
      </c>
      <c r="S457" s="16"/>
    </row>
    <row r="458" spans="1:19" s="10" customFormat="1" ht="18" customHeight="1" x14ac:dyDescent="0.25">
      <c r="A458" s="107" t="s">
        <v>214</v>
      </c>
      <c r="B458" s="52" t="s">
        <v>4</v>
      </c>
      <c r="C458" s="107">
        <v>1917</v>
      </c>
      <c r="D458" s="107" t="s">
        <v>914</v>
      </c>
      <c r="E458" s="107" t="s">
        <v>913</v>
      </c>
      <c r="F458" s="116">
        <v>2</v>
      </c>
      <c r="G458" s="116">
        <v>2</v>
      </c>
      <c r="H458" s="117">
        <v>1152.9000000000001</v>
      </c>
      <c r="I458" s="117">
        <v>677.4</v>
      </c>
      <c r="J458" s="117">
        <v>53.6</v>
      </c>
      <c r="K458" s="66">
        <f t="shared" si="124"/>
        <v>2354346.11</v>
      </c>
      <c r="L458" s="66">
        <v>0</v>
      </c>
      <c r="M458" s="66">
        <v>0</v>
      </c>
      <c r="N458" s="66">
        <v>0</v>
      </c>
      <c r="O458" s="28">
        <v>2354346.11</v>
      </c>
      <c r="P458" s="66">
        <f t="shared" si="122"/>
        <v>2042.107823748807</v>
      </c>
      <c r="Q458" s="66">
        <v>9673</v>
      </c>
      <c r="R458" s="40" t="s">
        <v>553</v>
      </c>
      <c r="S458" s="16"/>
    </row>
    <row r="459" spans="1:19" s="10" customFormat="1" ht="18" customHeight="1" x14ac:dyDescent="0.25">
      <c r="A459" s="107" t="s">
        <v>215</v>
      </c>
      <c r="B459" s="52" t="s">
        <v>5</v>
      </c>
      <c r="C459" s="107">
        <v>1917</v>
      </c>
      <c r="D459" s="107" t="s">
        <v>914</v>
      </c>
      <c r="E459" s="107" t="s">
        <v>913</v>
      </c>
      <c r="F459" s="116">
        <v>2</v>
      </c>
      <c r="G459" s="116">
        <v>1</v>
      </c>
      <c r="H459" s="117">
        <v>731.4</v>
      </c>
      <c r="I459" s="117">
        <v>425.6</v>
      </c>
      <c r="J459" s="117">
        <v>76.599999999999994</v>
      </c>
      <c r="K459" s="66">
        <f t="shared" si="124"/>
        <v>1460372.33</v>
      </c>
      <c r="L459" s="66">
        <v>0</v>
      </c>
      <c r="M459" s="66">
        <v>0</v>
      </c>
      <c r="N459" s="66">
        <v>0</v>
      </c>
      <c r="O459" s="28">
        <v>1460372.33</v>
      </c>
      <c r="P459" s="66">
        <f t="shared" si="122"/>
        <v>1996.6807902652449</v>
      </c>
      <c r="Q459" s="66">
        <v>9673</v>
      </c>
      <c r="R459" s="40" t="s">
        <v>553</v>
      </c>
      <c r="S459" s="16"/>
    </row>
    <row r="460" spans="1:19" s="10" customFormat="1" ht="18" customHeight="1" x14ac:dyDescent="0.25">
      <c r="A460" s="107" t="s">
        <v>216</v>
      </c>
      <c r="B460" s="52" t="s">
        <v>6</v>
      </c>
      <c r="C460" s="107">
        <v>1917</v>
      </c>
      <c r="D460" s="107" t="s">
        <v>914</v>
      </c>
      <c r="E460" s="107" t="s">
        <v>913</v>
      </c>
      <c r="F460" s="116">
        <v>2</v>
      </c>
      <c r="G460" s="116">
        <v>1</v>
      </c>
      <c r="H460" s="117">
        <v>530.9</v>
      </c>
      <c r="I460" s="117">
        <v>307.39999999999998</v>
      </c>
      <c r="J460" s="117">
        <v>26.1</v>
      </c>
      <c r="K460" s="66">
        <f t="shared" si="124"/>
        <v>1209700.2</v>
      </c>
      <c r="L460" s="66">
        <v>0</v>
      </c>
      <c r="M460" s="66">
        <v>0</v>
      </c>
      <c r="N460" s="66">
        <v>0</v>
      </c>
      <c r="O460" s="28">
        <v>1209700.2</v>
      </c>
      <c r="P460" s="66">
        <f t="shared" si="122"/>
        <v>2278.5839141081183</v>
      </c>
      <c r="Q460" s="66">
        <v>9673</v>
      </c>
      <c r="R460" s="40" t="s">
        <v>553</v>
      </c>
      <c r="S460" s="16"/>
    </row>
    <row r="461" spans="1:19" s="10" customFormat="1" ht="18" customHeight="1" x14ac:dyDescent="0.25">
      <c r="A461" s="157" t="s">
        <v>217</v>
      </c>
      <c r="B461" s="189" t="s">
        <v>7</v>
      </c>
      <c r="C461" s="157">
        <v>1917</v>
      </c>
      <c r="D461" s="157" t="s">
        <v>914</v>
      </c>
      <c r="E461" s="157" t="s">
        <v>913</v>
      </c>
      <c r="F461" s="135">
        <v>2</v>
      </c>
      <c r="G461" s="135">
        <v>2</v>
      </c>
      <c r="H461" s="137">
        <v>863.9</v>
      </c>
      <c r="I461" s="137">
        <v>489.1</v>
      </c>
      <c r="J461" s="137">
        <v>35.4</v>
      </c>
      <c r="K461" s="66">
        <f t="shared" si="124"/>
        <v>500000</v>
      </c>
      <c r="L461" s="66">
        <v>0</v>
      </c>
      <c r="M461" s="66">
        <v>0</v>
      </c>
      <c r="N461" s="66">
        <v>0</v>
      </c>
      <c r="O461" s="28">
        <v>500000</v>
      </c>
      <c r="P461" s="66">
        <f t="shared" si="122"/>
        <v>578.77069105220517</v>
      </c>
      <c r="Q461" s="66">
        <v>9673</v>
      </c>
      <c r="R461" s="40" t="s">
        <v>553</v>
      </c>
      <c r="S461" s="16"/>
    </row>
    <row r="462" spans="1:19" s="10" customFormat="1" ht="18" customHeight="1" x14ac:dyDescent="0.25">
      <c r="A462" s="158"/>
      <c r="B462" s="190"/>
      <c r="C462" s="158"/>
      <c r="D462" s="158"/>
      <c r="E462" s="158"/>
      <c r="F462" s="136"/>
      <c r="G462" s="136"/>
      <c r="H462" s="138"/>
      <c r="I462" s="138"/>
      <c r="J462" s="138"/>
      <c r="K462" s="66">
        <f t="shared" si="124"/>
        <v>3383963</v>
      </c>
      <c r="L462" s="66">
        <v>0</v>
      </c>
      <c r="M462" s="66">
        <v>0</v>
      </c>
      <c r="N462" s="66">
        <v>0</v>
      </c>
      <c r="O462" s="28">
        <v>3383963</v>
      </c>
      <c r="P462" s="66">
        <f>K462/H461</f>
        <v>3917.0772080101865</v>
      </c>
      <c r="Q462" s="66">
        <v>9673</v>
      </c>
      <c r="R462" s="40" t="s">
        <v>562</v>
      </c>
      <c r="S462" s="16"/>
    </row>
    <row r="463" spans="1:19" s="10" customFormat="1" ht="18" customHeight="1" x14ac:dyDescent="0.25">
      <c r="A463" s="157" t="s">
        <v>218</v>
      </c>
      <c r="B463" s="189" t="s">
        <v>8</v>
      </c>
      <c r="C463" s="157" t="s">
        <v>1235</v>
      </c>
      <c r="D463" s="157" t="s">
        <v>914</v>
      </c>
      <c r="E463" s="157" t="s">
        <v>913</v>
      </c>
      <c r="F463" s="135">
        <v>2</v>
      </c>
      <c r="G463" s="135">
        <v>2</v>
      </c>
      <c r="H463" s="137">
        <v>860.7</v>
      </c>
      <c r="I463" s="137">
        <v>499.8</v>
      </c>
      <c r="J463" s="137">
        <v>102.4</v>
      </c>
      <c r="K463" s="66">
        <f t="shared" si="124"/>
        <v>500000</v>
      </c>
      <c r="L463" s="66">
        <v>0</v>
      </c>
      <c r="M463" s="66">
        <v>0</v>
      </c>
      <c r="N463" s="66">
        <v>0</v>
      </c>
      <c r="O463" s="28">
        <v>500000</v>
      </c>
      <c r="P463" s="66">
        <f t="shared" si="122"/>
        <v>580.92250493784127</v>
      </c>
      <c r="Q463" s="66">
        <v>9673</v>
      </c>
      <c r="R463" s="40" t="s">
        <v>553</v>
      </c>
      <c r="S463" s="16"/>
    </row>
    <row r="464" spans="1:19" s="10" customFormat="1" ht="18" customHeight="1" x14ac:dyDescent="0.25">
      <c r="A464" s="158"/>
      <c r="B464" s="190"/>
      <c r="C464" s="158"/>
      <c r="D464" s="158"/>
      <c r="E464" s="158"/>
      <c r="F464" s="136"/>
      <c r="G464" s="136"/>
      <c r="H464" s="138"/>
      <c r="I464" s="138"/>
      <c r="J464" s="138"/>
      <c r="K464" s="66">
        <f t="shared" si="124"/>
        <v>3665059.5</v>
      </c>
      <c r="L464" s="66">
        <v>0</v>
      </c>
      <c r="M464" s="66">
        <v>0</v>
      </c>
      <c r="N464" s="66">
        <v>0</v>
      </c>
      <c r="O464" s="28">
        <v>3665059.5</v>
      </c>
      <c r="P464" s="66">
        <f>K464/H463</f>
        <v>4258.2310909724638</v>
      </c>
      <c r="Q464" s="66">
        <v>9673</v>
      </c>
      <c r="R464" s="40" t="s">
        <v>562</v>
      </c>
      <c r="S464" s="16"/>
    </row>
    <row r="465" spans="1:19" s="10" customFormat="1" ht="18" customHeight="1" x14ac:dyDescent="0.25">
      <c r="A465" s="157" t="s">
        <v>219</v>
      </c>
      <c r="B465" s="189" t="s">
        <v>9</v>
      </c>
      <c r="C465" s="157">
        <v>1917</v>
      </c>
      <c r="D465" s="157" t="s">
        <v>914</v>
      </c>
      <c r="E465" s="157" t="s">
        <v>913</v>
      </c>
      <c r="F465" s="135">
        <v>2</v>
      </c>
      <c r="G465" s="135">
        <v>2</v>
      </c>
      <c r="H465" s="137">
        <v>866</v>
      </c>
      <c r="I465" s="137">
        <v>506.8</v>
      </c>
      <c r="J465" s="137">
        <v>193.9</v>
      </c>
      <c r="K465" s="66">
        <f t="shared" si="124"/>
        <v>500000</v>
      </c>
      <c r="L465" s="66">
        <v>0</v>
      </c>
      <c r="M465" s="66">
        <v>0</v>
      </c>
      <c r="N465" s="66">
        <v>0</v>
      </c>
      <c r="O465" s="28">
        <v>500000</v>
      </c>
      <c r="P465" s="66">
        <f t="shared" si="122"/>
        <v>577.36720554272517</v>
      </c>
      <c r="Q465" s="66">
        <v>9673</v>
      </c>
      <c r="R465" s="40" t="s">
        <v>553</v>
      </c>
      <c r="S465" s="16"/>
    </row>
    <row r="466" spans="1:19" s="10" customFormat="1" ht="18" customHeight="1" x14ac:dyDescent="0.25">
      <c r="A466" s="158"/>
      <c r="B466" s="190"/>
      <c r="C466" s="158"/>
      <c r="D466" s="158"/>
      <c r="E466" s="158"/>
      <c r="F466" s="136"/>
      <c r="G466" s="136"/>
      <c r="H466" s="138"/>
      <c r="I466" s="138"/>
      <c r="J466" s="138"/>
      <c r="K466" s="66">
        <f t="shared" si="124"/>
        <v>3660542</v>
      </c>
      <c r="L466" s="66">
        <v>0</v>
      </c>
      <c r="M466" s="66">
        <v>0</v>
      </c>
      <c r="N466" s="66">
        <v>0</v>
      </c>
      <c r="O466" s="28">
        <v>3660542</v>
      </c>
      <c r="P466" s="66">
        <f>K466/H465</f>
        <v>4226.9538106235568</v>
      </c>
      <c r="Q466" s="66">
        <v>9673</v>
      </c>
      <c r="R466" s="40" t="s">
        <v>562</v>
      </c>
      <c r="S466" s="16"/>
    </row>
    <row r="467" spans="1:19" s="10" customFormat="1" ht="18" customHeight="1" x14ac:dyDescent="0.25">
      <c r="A467" s="157" t="s">
        <v>220</v>
      </c>
      <c r="B467" s="189" t="s">
        <v>10</v>
      </c>
      <c r="C467" s="157" t="s">
        <v>1236</v>
      </c>
      <c r="D467" s="157" t="s">
        <v>914</v>
      </c>
      <c r="E467" s="157" t="s">
        <v>913</v>
      </c>
      <c r="F467" s="135">
        <v>2</v>
      </c>
      <c r="G467" s="135">
        <v>2</v>
      </c>
      <c r="H467" s="137">
        <v>861.6</v>
      </c>
      <c r="I467" s="137">
        <v>502.1</v>
      </c>
      <c r="J467" s="137">
        <v>247.1</v>
      </c>
      <c r="K467" s="66">
        <f t="shared" si="124"/>
        <v>500000</v>
      </c>
      <c r="L467" s="66">
        <v>0</v>
      </c>
      <c r="M467" s="66">
        <v>0</v>
      </c>
      <c r="N467" s="66">
        <v>0</v>
      </c>
      <c r="O467" s="28">
        <v>500000</v>
      </c>
      <c r="P467" s="66">
        <f t="shared" si="122"/>
        <v>580.31569173630453</v>
      </c>
      <c r="Q467" s="66">
        <v>9673</v>
      </c>
      <c r="R467" s="40" t="s">
        <v>553</v>
      </c>
      <c r="S467" s="16"/>
    </row>
    <row r="468" spans="1:19" s="10" customFormat="1" ht="18" customHeight="1" x14ac:dyDescent="0.25">
      <c r="A468" s="158"/>
      <c r="B468" s="190"/>
      <c r="C468" s="158"/>
      <c r="D468" s="158"/>
      <c r="E468" s="158"/>
      <c r="F468" s="136"/>
      <c r="G468" s="136"/>
      <c r="H468" s="138"/>
      <c r="I468" s="138"/>
      <c r="J468" s="138"/>
      <c r="K468" s="66">
        <f t="shared" si="124"/>
        <v>3554270</v>
      </c>
      <c r="L468" s="66">
        <v>0</v>
      </c>
      <c r="M468" s="66">
        <v>0</v>
      </c>
      <c r="N468" s="66">
        <v>0</v>
      </c>
      <c r="O468" s="28">
        <v>3554270</v>
      </c>
      <c r="P468" s="66">
        <f>K468/H467</f>
        <v>4125.1973073351901</v>
      </c>
      <c r="Q468" s="66">
        <v>9673</v>
      </c>
      <c r="R468" s="40" t="s">
        <v>562</v>
      </c>
      <c r="S468" s="16"/>
    </row>
    <row r="469" spans="1:19" s="10" customFormat="1" ht="18" customHeight="1" x14ac:dyDescent="0.25">
      <c r="A469" s="107" t="s">
        <v>221</v>
      </c>
      <c r="B469" s="52" t="s">
        <v>711</v>
      </c>
      <c r="C469" s="107">
        <v>1983</v>
      </c>
      <c r="D469" s="107" t="s">
        <v>914</v>
      </c>
      <c r="E469" s="107" t="s">
        <v>913</v>
      </c>
      <c r="F469" s="116">
        <v>5</v>
      </c>
      <c r="G469" s="116">
        <v>6</v>
      </c>
      <c r="H469" s="117">
        <v>6126.4</v>
      </c>
      <c r="I469" s="117">
        <v>3337.2</v>
      </c>
      <c r="J469" s="117">
        <v>1812.3</v>
      </c>
      <c r="K469" s="66">
        <f>SUM(L469:O469)</f>
        <v>2990399.07</v>
      </c>
      <c r="L469" s="66">
        <v>0</v>
      </c>
      <c r="M469" s="66">
        <v>0</v>
      </c>
      <c r="N469" s="66">
        <v>0</v>
      </c>
      <c r="O469" s="28">
        <v>2990399.07</v>
      </c>
      <c r="P469" s="66">
        <f t="shared" si="122"/>
        <v>488.11685002611648</v>
      </c>
      <c r="Q469" s="66">
        <v>9673</v>
      </c>
      <c r="R469" s="62" t="s">
        <v>1075</v>
      </c>
      <c r="S469" s="16"/>
    </row>
    <row r="470" spans="1:19" s="10" customFormat="1" ht="18" customHeight="1" x14ac:dyDescent="0.25">
      <c r="A470" s="107" t="s">
        <v>222</v>
      </c>
      <c r="B470" s="52" t="s">
        <v>479</v>
      </c>
      <c r="C470" s="107">
        <v>1953</v>
      </c>
      <c r="D470" s="107" t="s">
        <v>914</v>
      </c>
      <c r="E470" s="107" t="s">
        <v>913</v>
      </c>
      <c r="F470" s="116">
        <v>2</v>
      </c>
      <c r="G470" s="116">
        <v>1</v>
      </c>
      <c r="H470" s="117">
        <v>429.7</v>
      </c>
      <c r="I470" s="117">
        <v>0</v>
      </c>
      <c r="J470" s="117">
        <v>401.5</v>
      </c>
      <c r="K470" s="66">
        <f t="shared" ref="K470:K478" si="125">SUM(L470:O470)</f>
        <v>2099470</v>
      </c>
      <c r="L470" s="66">
        <v>0</v>
      </c>
      <c r="M470" s="66">
        <v>0</v>
      </c>
      <c r="N470" s="66">
        <v>0</v>
      </c>
      <c r="O470" s="28">
        <v>2099470</v>
      </c>
      <c r="P470" s="66">
        <f t="shared" si="122"/>
        <v>4885.8971375378169</v>
      </c>
      <c r="Q470" s="66">
        <v>9673</v>
      </c>
      <c r="R470" s="62" t="s">
        <v>562</v>
      </c>
      <c r="S470" s="16"/>
    </row>
    <row r="471" spans="1:19" s="10" customFormat="1" ht="18" customHeight="1" x14ac:dyDescent="0.25">
      <c r="A471" s="107" t="s">
        <v>223</v>
      </c>
      <c r="B471" s="52" t="s">
        <v>11</v>
      </c>
      <c r="C471" s="107">
        <v>1947</v>
      </c>
      <c r="D471" s="107" t="s">
        <v>914</v>
      </c>
      <c r="E471" s="107" t="s">
        <v>913</v>
      </c>
      <c r="F471" s="116">
        <v>2</v>
      </c>
      <c r="G471" s="116">
        <v>1</v>
      </c>
      <c r="H471" s="117">
        <v>432.2</v>
      </c>
      <c r="I471" s="117">
        <v>63.05</v>
      </c>
      <c r="J471" s="117">
        <v>402.2</v>
      </c>
      <c r="K471" s="66">
        <f t="shared" si="125"/>
        <v>1038368</v>
      </c>
      <c r="L471" s="66">
        <v>0</v>
      </c>
      <c r="M471" s="66">
        <v>0</v>
      </c>
      <c r="N471" s="66">
        <v>0</v>
      </c>
      <c r="O471" s="28">
        <v>1038368</v>
      </c>
      <c r="P471" s="66">
        <f t="shared" si="122"/>
        <v>2402.517353077279</v>
      </c>
      <c r="Q471" s="66">
        <v>9673</v>
      </c>
      <c r="R471" s="62" t="s">
        <v>562</v>
      </c>
      <c r="S471" s="16"/>
    </row>
    <row r="472" spans="1:19" s="10" customFormat="1" ht="18" customHeight="1" x14ac:dyDescent="0.25">
      <c r="A472" s="107" t="s">
        <v>1361</v>
      </c>
      <c r="B472" s="52" t="s">
        <v>12</v>
      </c>
      <c r="C472" s="107">
        <v>1941</v>
      </c>
      <c r="D472" s="107" t="s">
        <v>914</v>
      </c>
      <c r="E472" s="107" t="s">
        <v>913</v>
      </c>
      <c r="F472" s="116">
        <v>2</v>
      </c>
      <c r="G472" s="116">
        <v>2</v>
      </c>
      <c r="H472" s="117">
        <v>1718.2</v>
      </c>
      <c r="I472" s="117">
        <v>1210.2</v>
      </c>
      <c r="J472" s="117">
        <v>942.29</v>
      </c>
      <c r="K472" s="66">
        <f t="shared" si="125"/>
        <v>1039150</v>
      </c>
      <c r="L472" s="66">
        <v>0</v>
      </c>
      <c r="M472" s="66">
        <v>0</v>
      </c>
      <c r="N472" s="66">
        <v>0</v>
      </c>
      <c r="O472" s="28">
        <v>1039150</v>
      </c>
      <c r="P472" s="66">
        <f t="shared" si="122"/>
        <v>604.78989640321265</v>
      </c>
      <c r="Q472" s="66">
        <v>9673</v>
      </c>
      <c r="R472" s="62" t="s">
        <v>562</v>
      </c>
      <c r="S472" s="16"/>
    </row>
    <row r="473" spans="1:19" s="10" customFormat="1" ht="18" customHeight="1" x14ac:dyDescent="0.25">
      <c r="A473" s="107" t="s">
        <v>224</v>
      </c>
      <c r="B473" s="52" t="s">
        <v>13</v>
      </c>
      <c r="C473" s="107">
        <v>1953</v>
      </c>
      <c r="D473" s="107" t="s">
        <v>914</v>
      </c>
      <c r="E473" s="107" t="s">
        <v>913</v>
      </c>
      <c r="F473" s="116">
        <v>2</v>
      </c>
      <c r="G473" s="116">
        <v>2</v>
      </c>
      <c r="H473" s="117">
        <v>656.4</v>
      </c>
      <c r="I473" s="117">
        <v>558.29999999999995</v>
      </c>
      <c r="J473" s="117">
        <v>24.98</v>
      </c>
      <c r="K473" s="66">
        <f t="shared" si="125"/>
        <v>1097952</v>
      </c>
      <c r="L473" s="66">
        <v>0</v>
      </c>
      <c r="M473" s="66">
        <v>0</v>
      </c>
      <c r="N473" s="66">
        <v>0</v>
      </c>
      <c r="O473" s="28">
        <v>1097952</v>
      </c>
      <c r="P473" s="66">
        <f t="shared" si="122"/>
        <v>1672.6873857404023</v>
      </c>
      <c r="Q473" s="66">
        <v>9673</v>
      </c>
      <c r="R473" s="62" t="s">
        <v>562</v>
      </c>
      <c r="S473" s="16"/>
    </row>
    <row r="474" spans="1:19" s="10" customFormat="1" ht="18" customHeight="1" x14ac:dyDescent="0.25">
      <c r="A474" s="107" t="s">
        <v>225</v>
      </c>
      <c r="B474" s="52" t="s">
        <v>480</v>
      </c>
      <c r="C474" s="107">
        <v>1953</v>
      </c>
      <c r="D474" s="107" t="s">
        <v>914</v>
      </c>
      <c r="E474" s="107" t="s">
        <v>913</v>
      </c>
      <c r="F474" s="116">
        <v>2</v>
      </c>
      <c r="G474" s="116">
        <v>2</v>
      </c>
      <c r="H474" s="117">
        <v>800.7</v>
      </c>
      <c r="I474" s="117">
        <v>535.29999999999995</v>
      </c>
      <c r="J474" s="117">
        <v>508.76</v>
      </c>
      <c r="K474" s="66">
        <f t="shared" si="125"/>
        <v>3316177.56</v>
      </c>
      <c r="L474" s="66">
        <v>0</v>
      </c>
      <c r="M474" s="66">
        <v>0</v>
      </c>
      <c r="N474" s="66">
        <v>0</v>
      </c>
      <c r="O474" s="28">
        <v>3316177.56</v>
      </c>
      <c r="P474" s="66">
        <f t="shared" si="122"/>
        <v>4141.5980517047583</v>
      </c>
      <c r="Q474" s="66">
        <v>9673</v>
      </c>
      <c r="R474" s="62" t="s">
        <v>1075</v>
      </c>
      <c r="S474" s="16"/>
    </row>
    <row r="475" spans="1:19" s="10" customFormat="1" ht="18" customHeight="1" x14ac:dyDescent="0.25">
      <c r="A475" s="107" t="s">
        <v>226</v>
      </c>
      <c r="B475" s="52" t="s">
        <v>481</v>
      </c>
      <c r="C475" s="107">
        <v>1953</v>
      </c>
      <c r="D475" s="107" t="s">
        <v>914</v>
      </c>
      <c r="E475" s="107" t="s">
        <v>913</v>
      </c>
      <c r="F475" s="116">
        <v>2</v>
      </c>
      <c r="G475" s="116">
        <v>1</v>
      </c>
      <c r="H475" s="117">
        <v>420.4</v>
      </c>
      <c r="I475" s="117">
        <v>280.72000000000003</v>
      </c>
      <c r="J475" s="117">
        <v>249.66</v>
      </c>
      <c r="K475" s="66">
        <f t="shared" si="125"/>
        <v>894816</v>
      </c>
      <c r="L475" s="66">
        <v>0</v>
      </c>
      <c r="M475" s="66">
        <v>0</v>
      </c>
      <c r="N475" s="66">
        <v>0</v>
      </c>
      <c r="O475" s="28">
        <v>894816</v>
      </c>
      <c r="P475" s="66">
        <f t="shared" si="122"/>
        <v>2128.4871550903904</v>
      </c>
      <c r="Q475" s="66">
        <v>9673</v>
      </c>
      <c r="R475" s="62" t="s">
        <v>562</v>
      </c>
      <c r="S475" s="16"/>
    </row>
    <row r="476" spans="1:19" s="10" customFormat="1" ht="18" customHeight="1" x14ac:dyDescent="0.25">
      <c r="A476" s="107" t="s">
        <v>227</v>
      </c>
      <c r="B476" s="52" t="s">
        <v>1197</v>
      </c>
      <c r="C476" s="107">
        <v>1989</v>
      </c>
      <c r="D476" s="107" t="s">
        <v>914</v>
      </c>
      <c r="E476" s="107" t="s">
        <v>913</v>
      </c>
      <c r="F476" s="116">
        <v>9</v>
      </c>
      <c r="G476" s="116">
        <v>4</v>
      </c>
      <c r="H476" s="117">
        <v>4602</v>
      </c>
      <c r="I476" s="117">
        <v>0</v>
      </c>
      <c r="J476" s="117">
        <v>2814.3</v>
      </c>
      <c r="K476" s="66">
        <f t="shared" si="125"/>
        <v>40829208.5</v>
      </c>
      <c r="L476" s="66">
        <v>0</v>
      </c>
      <c r="M476" s="66">
        <v>0</v>
      </c>
      <c r="N476" s="66">
        <v>0</v>
      </c>
      <c r="O476" s="28">
        <v>40829208.5</v>
      </c>
      <c r="P476" s="66">
        <f t="shared" si="122"/>
        <v>8872.0574750108644</v>
      </c>
      <c r="Q476" s="66">
        <v>9673</v>
      </c>
      <c r="R476" s="40" t="s">
        <v>553</v>
      </c>
      <c r="S476" s="16"/>
    </row>
    <row r="477" spans="1:19" s="10" customFormat="1" ht="18" customHeight="1" x14ac:dyDescent="0.25">
      <c r="A477" s="107" t="s">
        <v>228</v>
      </c>
      <c r="B477" s="52" t="s">
        <v>14</v>
      </c>
      <c r="C477" s="107">
        <v>1947</v>
      </c>
      <c r="D477" s="107" t="s">
        <v>914</v>
      </c>
      <c r="E477" s="107" t="s">
        <v>913</v>
      </c>
      <c r="F477" s="116">
        <v>3</v>
      </c>
      <c r="G477" s="116">
        <v>4</v>
      </c>
      <c r="H477" s="117">
        <v>2297.6</v>
      </c>
      <c r="I477" s="117">
        <v>1338.5</v>
      </c>
      <c r="J477" s="117">
        <v>1048.2</v>
      </c>
      <c r="K477" s="66">
        <f t="shared" si="125"/>
        <v>9841601.2200000007</v>
      </c>
      <c r="L477" s="66">
        <v>0</v>
      </c>
      <c r="M477" s="66">
        <v>0</v>
      </c>
      <c r="N477" s="66">
        <v>0</v>
      </c>
      <c r="O477" s="28">
        <v>9841601.2200000007</v>
      </c>
      <c r="P477" s="66">
        <f t="shared" si="122"/>
        <v>4283.4267148328699</v>
      </c>
      <c r="Q477" s="66">
        <v>9673</v>
      </c>
      <c r="R477" s="40" t="s">
        <v>553</v>
      </c>
      <c r="S477" s="16"/>
    </row>
    <row r="478" spans="1:19" s="10" customFormat="1" ht="18" customHeight="1" x14ac:dyDescent="0.25">
      <c r="A478" s="107" t="s">
        <v>229</v>
      </c>
      <c r="B478" s="52" t="s">
        <v>15</v>
      </c>
      <c r="C478" s="107">
        <v>1937</v>
      </c>
      <c r="D478" s="107" t="s">
        <v>914</v>
      </c>
      <c r="E478" s="107" t="s">
        <v>913</v>
      </c>
      <c r="F478" s="116">
        <v>5</v>
      </c>
      <c r="G478" s="116">
        <v>4</v>
      </c>
      <c r="H478" s="117">
        <v>3730</v>
      </c>
      <c r="I478" s="117">
        <v>2293</v>
      </c>
      <c r="J478" s="117">
        <v>1776.04</v>
      </c>
      <c r="K478" s="66">
        <f t="shared" si="125"/>
        <v>9418514</v>
      </c>
      <c r="L478" s="66">
        <v>0</v>
      </c>
      <c r="M478" s="66">
        <v>0</v>
      </c>
      <c r="N478" s="66">
        <v>0</v>
      </c>
      <c r="O478" s="28">
        <v>9418514</v>
      </c>
      <c r="P478" s="66">
        <f t="shared" si="122"/>
        <v>2525.070777479893</v>
      </c>
      <c r="Q478" s="66">
        <v>9673</v>
      </c>
      <c r="R478" s="62" t="s">
        <v>562</v>
      </c>
      <c r="S478" s="16"/>
    </row>
    <row r="479" spans="1:19" s="10" customFormat="1" ht="18" customHeight="1" x14ac:dyDescent="0.25">
      <c r="A479" s="107" t="s">
        <v>230</v>
      </c>
      <c r="B479" s="52" t="s">
        <v>482</v>
      </c>
      <c r="C479" s="107">
        <v>1952</v>
      </c>
      <c r="D479" s="107" t="s">
        <v>914</v>
      </c>
      <c r="E479" s="107" t="s">
        <v>913</v>
      </c>
      <c r="F479" s="116">
        <v>3</v>
      </c>
      <c r="G479" s="116">
        <v>1</v>
      </c>
      <c r="H479" s="117">
        <v>563.4</v>
      </c>
      <c r="I479" s="117">
        <v>437.7</v>
      </c>
      <c r="J479" s="117">
        <v>316.8</v>
      </c>
      <c r="K479" s="66">
        <f>SUM(L479:O479)</f>
        <v>7121488.3600000003</v>
      </c>
      <c r="L479" s="66">
        <v>0</v>
      </c>
      <c r="M479" s="66">
        <v>0</v>
      </c>
      <c r="N479" s="66">
        <v>0</v>
      </c>
      <c r="O479" s="28">
        <v>7121488.3600000003</v>
      </c>
      <c r="P479" s="66">
        <f t="shared" si="122"/>
        <v>12640.199432019881</v>
      </c>
      <c r="Q479" s="66">
        <v>9673</v>
      </c>
      <c r="R479" s="62" t="s">
        <v>562</v>
      </c>
      <c r="S479" s="16"/>
    </row>
    <row r="480" spans="1:19" s="10" customFormat="1" ht="18" customHeight="1" x14ac:dyDescent="0.25">
      <c r="A480" s="157" t="s">
        <v>231</v>
      </c>
      <c r="B480" s="139" t="s">
        <v>483</v>
      </c>
      <c r="C480" s="157">
        <v>1954</v>
      </c>
      <c r="D480" s="157" t="s">
        <v>914</v>
      </c>
      <c r="E480" s="157" t="s">
        <v>913</v>
      </c>
      <c r="F480" s="135">
        <v>2</v>
      </c>
      <c r="G480" s="135">
        <v>2</v>
      </c>
      <c r="H480" s="137">
        <v>379.2</v>
      </c>
      <c r="I480" s="137">
        <v>300.2</v>
      </c>
      <c r="J480" s="137">
        <v>280.86</v>
      </c>
      <c r="K480" s="66">
        <f>SUM(L480:O480)</f>
        <v>1126659.06</v>
      </c>
      <c r="L480" s="66">
        <v>0</v>
      </c>
      <c r="M480" s="66">
        <v>0</v>
      </c>
      <c r="N480" s="66">
        <v>0</v>
      </c>
      <c r="O480" s="28">
        <v>1126659.06</v>
      </c>
      <c r="P480" s="66">
        <f t="shared" si="122"/>
        <v>2971.1473101265824</v>
      </c>
      <c r="Q480" s="66">
        <v>9673</v>
      </c>
      <c r="R480" s="40" t="s">
        <v>553</v>
      </c>
      <c r="S480" s="16"/>
    </row>
    <row r="481" spans="1:19" s="10" customFormat="1" ht="18" customHeight="1" x14ac:dyDescent="0.25">
      <c r="A481" s="158"/>
      <c r="B481" s="140"/>
      <c r="C481" s="158"/>
      <c r="D481" s="158"/>
      <c r="E481" s="158"/>
      <c r="F481" s="136"/>
      <c r="G481" s="136"/>
      <c r="H481" s="138"/>
      <c r="I481" s="138"/>
      <c r="J481" s="138"/>
      <c r="K481" s="66">
        <f>SUM(L481:O481)</f>
        <v>990728</v>
      </c>
      <c r="L481" s="66">
        <v>0</v>
      </c>
      <c r="M481" s="66">
        <v>0</v>
      </c>
      <c r="N481" s="66">
        <v>0</v>
      </c>
      <c r="O481" s="28">
        <v>990728</v>
      </c>
      <c r="P481" s="66">
        <f>K481/H480</f>
        <v>2612.679324894515</v>
      </c>
      <c r="Q481" s="66">
        <v>9673</v>
      </c>
      <c r="R481" s="62" t="s">
        <v>562</v>
      </c>
      <c r="S481" s="16"/>
    </row>
    <row r="482" spans="1:19" s="10" customFormat="1" ht="19.5" customHeight="1" x14ac:dyDescent="0.25">
      <c r="A482" s="107" t="s">
        <v>232</v>
      </c>
      <c r="B482" s="52" t="s">
        <v>545</v>
      </c>
      <c r="C482" s="107">
        <v>1974</v>
      </c>
      <c r="D482" s="107" t="s">
        <v>914</v>
      </c>
      <c r="E482" s="107" t="s">
        <v>913</v>
      </c>
      <c r="F482" s="116">
        <v>9</v>
      </c>
      <c r="G482" s="116">
        <v>1</v>
      </c>
      <c r="H482" s="117">
        <v>2734.8</v>
      </c>
      <c r="I482" s="117">
        <v>2056.1999999999998</v>
      </c>
      <c r="J482" s="117">
        <v>635.20000000000005</v>
      </c>
      <c r="K482" s="66">
        <f>SUM(L482:O482)</f>
        <v>3409965.42</v>
      </c>
      <c r="L482" s="66">
        <v>0</v>
      </c>
      <c r="M482" s="66">
        <v>0</v>
      </c>
      <c r="N482" s="66">
        <v>0</v>
      </c>
      <c r="O482" s="28">
        <v>3409965.42</v>
      </c>
      <c r="P482" s="66">
        <f t="shared" si="122"/>
        <v>1246.8792672224658</v>
      </c>
      <c r="Q482" s="66">
        <v>9673</v>
      </c>
      <c r="R482" s="40" t="s">
        <v>1075</v>
      </c>
      <c r="S482" s="16"/>
    </row>
    <row r="483" spans="1:19" s="10" customFormat="1" ht="18" customHeight="1" x14ac:dyDescent="0.25">
      <c r="A483" s="107" t="s">
        <v>233</v>
      </c>
      <c r="B483" s="52" t="s">
        <v>716</v>
      </c>
      <c r="C483" s="107">
        <v>1975</v>
      </c>
      <c r="D483" s="107" t="s">
        <v>914</v>
      </c>
      <c r="E483" s="107" t="s">
        <v>913</v>
      </c>
      <c r="F483" s="116">
        <v>9</v>
      </c>
      <c r="G483" s="116">
        <v>1</v>
      </c>
      <c r="H483" s="117">
        <v>2957</v>
      </c>
      <c r="I483" s="117">
        <v>2040.9</v>
      </c>
      <c r="J483" s="117">
        <v>808.6</v>
      </c>
      <c r="K483" s="66">
        <f>SUM(L483:O483)</f>
        <v>2543060.11</v>
      </c>
      <c r="L483" s="66">
        <v>0</v>
      </c>
      <c r="M483" s="66">
        <v>0</v>
      </c>
      <c r="N483" s="66">
        <v>0</v>
      </c>
      <c r="O483" s="28">
        <v>2543060.11</v>
      </c>
      <c r="P483" s="66">
        <f t="shared" si="122"/>
        <v>860.01356442340204</v>
      </c>
      <c r="Q483" s="66">
        <v>9673</v>
      </c>
      <c r="R483" s="62" t="s">
        <v>1075</v>
      </c>
      <c r="S483" s="16"/>
    </row>
    <row r="484" spans="1:19" s="10" customFormat="1" ht="17.45" customHeight="1" x14ac:dyDescent="0.25">
      <c r="A484" s="107" t="s">
        <v>234</v>
      </c>
      <c r="B484" s="52" t="s">
        <v>16</v>
      </c>
      <c r="C484" s="107">
        <v>1953</v>
      </c>
      <c r="D484" s="107" t="s">
        <v>914</v>
      </c>
      <c r="E484" s="107" t="s">
        <v>913</v>
      </c>
      <c r="F484" s="116">
        <v>2</v>
      </c>
      <c r="G484" s="116">
        <v>2</v>
      </c>
      <c r="H484" s="117">
        <v>1268.3</v>
      </c>
      <c r="I484" s="117">
        <v>616.4</v>
      </c>
      <c r="J484" s="117">
        <v>293.89999999999998</v>
      </c>
      <c r="K484" s="66">
        <f t="shared" ref="K484:K486" si="126">SUM(L484:O484)</f>
        <v>1187168</v>
      </c>
      <c r="L484" s="66">
        <v>0</v>
      </c>
      <c r="M484" s="66">
        <v>0</v>
      </c>
      <c r="N484" s="66">
        <v>0</v>
      </c>
      <c r="O484" s="28">
        <v>1187168</v>
      </c>
      <c r="P484" s="66">
        <f t="shared" si="122"/>
        <v>936.03090751399509</v>
      </c>
      <c r="Q484" s="66">
        <v>9673</v>
      </c>
      <c r="R484" s="62" t="s">
        <v>562</v>
      </c>
      <c r="S484" s="16"/>
    </row>
    <row r="485" spans="1:19" s="10" customFormat="1" ht="18" customHeight="1" x14ac:dyDescent="0.25">
      <c r="A485" s="107" t="s">
        <v>235</v>
      </c>
      <c r="B485" s="52" t="s">
        <v>1244</v>
      </c>
      <c r="C485" s="107">
        <v>1953</v>
      </c>
      <c r="D485" s="107" t="s">
        <v>914</v>
      </c>
      <c r="E485" s="107" t="s">
        <v>913</v>
      </c>
      <c r="F485" s="116">
        <v>2</v>
      </c>
      <c r="G485" s="116">
        <v>2</v>
      </c>
      <c r="H485" s="117">
        <v>420</v>
      </c>
      <c r="I485" s="117">
        <v>230.9</v>
      </c>
      <c r="J485" s="117">
        <v>174</v>
      </c>
      <c r="K485" s="66">
        <f t="shared" si="126"/>
        <v>762000</v>
      </c>
      <c r="L485" s="66">
        <v>0</v>
      </c>
      <c r="M485" s="66">
        <v>0</v>
      </c>
      <c r="N485" s="66">
        <v>0</v>
      </c>
      <c r="O485" s="28">
        <v>762000</v>
      </c>
      <c r="P485" s="66">
        <f t="shared" si="122"/>
        <v>1814.2857142857142</v>
      </c>
      <c r="Q485" s="66">
        <v>9673</v>
      </c>
      <c r="R485" s="62" t="s">
        <v>562</v>
      </c>
      <c r="S485" s="16"/>
    </row>
    <row r="486" spans="1:19" s="10" customFormat="1" ht="18" customHeight="1" x14ac:dyDescent="0.25">
      <c r="A486" s="107" t="s">
        <v>236</v>
      </c>
      <c r="B486" s="52" t="s">
        <v>1295</v>
      </c>
      <c r="C486" s="107">
        <v>1959</v>
      </c>
      <c r="D486" s="107" t="s">
        <v>914</v>
      </c>
      <c r="E486" s="107" t="s">
        <v>913</v>
      </c>
      <c r="F486" s="116">
        <v>2</v>
      </c>
      <c r="G486" s="116">
        <v>3</v>
      </c>
      <c r="H486" s="117">
        <v>2448.8000000000002</v>
      </c>
      <c r="I486" s="117">
        <v>0</v>
      </c>
      <c r="J486" s="117">
        <v>801.8</v>
      </c>
      <c r="K486" s="66">
        <f t="shared" si="126"/>
        <v>3700800</v>
      </c>
      <c r="L486" s="66">
        <v>0</v>
      </c>
      <c r="M486" s="66">
        <v>0</v>
      </c>
      <c r="N486" s="66">
        <v>0</v>
      </c>
      <c r="O486" s="28">
        <v>3700800</v>
      </c>
      <c r="P486" s="66">
        <f t="shared" si="122"/>
        <v>1511.2708265272786</v>
      </c>
      <c r="Q486" s="66">
        <v>9673</v>
      </c>
      <c r="R486" s="62" t="s">
        <v>553</v>
      </c>
      <c r="S486" s="16"/>
    </row>
    <row r="487" spans="1:19" s="10" customFormat="1" ht="18" customHeight="1" x14ac:dyDescent="0.25">
      <c r="A487" s="107" t="s">
        <v>237</v>
      </c>
      <c r="B487" s="52" t="s">
        <v>17</v>
      </c>
      <c r="C487" s="107">
        <v>1953</v>
      </c>
      <c r="D487" s="107" t="s">
        <v>914</v>
      </c>
      <c r="E487" s="107" t="s">
        <v>913</v>
      </c>
      <c r="F487" s="116">
        <v>2</v>
      </c>
      <c r="G487" s="116">
        <v>1</v>
      </c>
      <c r="H487" s="117">
        <v>420.9</v>
      </c>
      <c r="I487" s="117">
        <v>379.9</v>
      </c>
      <c r="J487" s="117">
        <v>232.8</v>
      </c>
      <c r="K487" s="66">
        <f>SUM(L487:O487)</f>
        <v>1507770.57</v>
      </c>
      <c r="L487" s="66">
        <v>0</v>
      </c>
      <c r="M487" s="66">
        <v>0</v>
      </c>
      <c r="N487" s="66">
        <v>0</v>
      </c>
      <c r="O487" s="28">
        <v>1507770.57</v>
      </c>
      <c r="P487" s="66">
        <f t="shared" si="122"/>
        <v>3582.2536707056311</v>
      </c>
      <c r="Q487" s="66">
        <v>9673</v>
      </c>
      <c r="R487" s="40" t="s">
        <v>553</v>
      </c>
      <c r="S487" s="16"/>
    </row>
    <row r="488" spans="1:19" s="10" customFormat="1" ht="18" customHeight="1" x14ac:dyDescent="0.25">
      <c r="A488" s="107" t="s">
        <v>238</v>
      </c>
      <c r="B488" s="52" t="s">
        <v>484</v>
      </c>
      <c r="C488" s="107">
        <v>1973</v>
      </c>
      <c r="D488" s="107" t="s">
        <v>914</v>
      </c>
      <c r="E488" s="107" t="s">
        <v>918</v>
      </c>
      <c r="F488" s="116">
        <v>5</v>
      </c>
      <c r="G488" s="116">
        <v>1</v>
      </c>
      <c r="H488" s="117">
        <v>5771</v>
      </c>
      <c r="I488" s="117">
        <v>5071</v>
      </c>
      <c r="J488" s="117">
        <v>4716.3</v>
      </c>
      <c r="K488" s="66">
        <f>SUM(L488:O488)</f>
        <v>2440815.33</v>
      </c>
      <c r="L488" s="66">
        <v>0</v>
      </c>
      <c r="M488" s="66">
        <v>0</v>
      </c>
      <c r="N488" s="66">
        <v>0</v>
      </c>
      <c r="O488" s="28">
        <v>2440815.33</v>
      </c>
      <c r="P488" s="66">
        <f t="shared" si="122"/>
        <v>422.94495408074857</v>
      </c>
      <c r="Q488" s="66">
        <v>9673</v>
      </c>
      <c r="R488" s="62" t="s">
        <v>1075</v>
      </c>
      <c r="S488" s="16"/>
    </row>
    <row r="489" spans="1:19" s="10" customFormat="1" x14ac:dyDescent="0.25">
      <c r="A489" s="107" t="s">
        <v>239</v>
      </c>
      <c r="B489" s="52" t="s">
        <v>1390</v>
      </c>
      <c r="C489" s="107" t="s">
        <v>1391</v>
      </c>
      <c r="D489" s="107" t="s">
        <v>914</v>
      </c>
      <c r="E489" s="107" t="s">
        <v>918</v>
      </c>
      <c r="F489" s="116">
        <v>9</v>
      </c>
      <c r="G489" s="116">
        <v>6</v>
      </c>
      <c r="H489" s="117">
        <v>11612.29</v>
      </c>
      <c r="I489" s="117">
        <v>77.599999999999994</v>
      </c>
      <c r="J489" s="117">
        <v>11534.69</v>
      </c>
      <c r="K489" s="66">
        <f>SUM(L489:O489)</f>
        <v>28983027.829999998</v>
      </c>
      <c r="L489" s="66">
        <v>0</v>
      </c>
      <c r="M489" s="66">
        <v>0</v>
      </c>
      <c r="N489" s="66">
        <v>0</v>
      </c>
      <c r="O489" s="28">
        <v>28983027.829999998</v>
      </c>
      <c r="P489" s="66">
        <f t="shared" si="122"/>
        <v>2495.8925267970399</v>
      </c>
      <c r="Q489" s="66">
        <v>9673</v>
      </c>
      <c r="R489" s="62" t="s">
        <v>562</v>
      </c>
      <c r="S489" s="16"/>
    </row>
    <row r="490" spans="1:19" s="10" customFormat="1" ht="18" customHeight="1" x14ac:dyDescent="0.25">
      <c r="A490" s="107" t="s">
        <v>240</v>
      </c>
      <c r="B490" s="52" t="s">
        <v>485</v>
      </c>
      <c r="C490" s="107">
        <v>1990</v>
      </c>
      <c r="D490" s="107" t="s">
        <v>914</v>
      </c>
      <c r="E490" s="107" t="s">
        <v>918</v>
      </c>
      <c r="F490" s="116">
        <v>12</v>
      </c>
      <c r="G490" s="116">
        <v>8</v>
      </c>
      <c r="H490" s="117">
        <v>8912.5</v>
      </c>
      <c r="I490" s="117">
        <v>8012.5</v>
      </c>
      <c r="J490" s="117">
        <v>6285.1</v>
      </c>
      <c r="K490" s="66">
        <f>SUM(L490:O490)</f>
        <v>1867759.21</v>
      </c>
      <c r="L490" s="66">
        <v>0</v>
      </c>
      <c r="M490" s="66">
        <v>0</v>
      </c>
      <c r="N490" s="66">
        <v>0</v>
      </c>
      <c r="O490" s="28">
        <v>1867759.21</v>
      </c>
      <c r="P490" s="66">
        <f t="shared" si="122"/>
        <v>209.5662507713885</v>
      </c>
      <c r="Q490" s="66">
        <v>9673</v>
      </c>
      <c r="R490" s="62" t="s">
        <v>1075</v>
      </c>
      <c r="S490" s="16"/>
    </row>
    <row r="491" spans="1:19" s="10" customFormat="1" ht="18" customHeight="1" x14ac:dyDescent="0.25">
      <c r="A491" s="107" t="s">
        <v>241</v>
      </c>
      <c r="B491" s="52" t="s">
        <v>1202</v>
      </c>
      <c r="C491" s="107">
        <v>1983</v>
      </c>
      <c r="D491" s="107" t="s">
        <v>914</v>
      </c>
      <c r="E491" s="107" t="s">
        <v>913</v>
      </c>
      <c r="F491" s="116">
        <v>5</v>
      </c>
      <c r="G491" s="116">
        <v>6</v>
      </c>
      <c r="H491" s="117">
        <v>5341</v>
      </c>
      <c r="I491" s="117">
        <v>0</v>
      </c>
      <c r="J491" s="117">
        <v>0</v>
      </c>
      <c r="K491" s="66">
        <f>SUM(L491:O491)</f>
        <v>13508960.6</v>
      </c>
      <c r="L491" s="66">
        <v>0</v>
      </c>
      <c r="M491" s="66">
        <v>0</v>
      </c>
      <c r="N491" s="66">
        <v>0</v>
      </c>
      <c r="O491" s="28">
        <v>13508960.6</v>
      </c>
      <c r="P491" s="66">
        <f t="shared" si="122"/>
        <v>2529.2942520127317</v>
      </c>
      <c r="Q491" s="66">
        <v>9673</v>
      </c>
      <c r="R491" s="40" t="s">
        <v>553</v>
      </c>
      <c r="S491" s="16"/>
    </row>
    <row r="492" spans="1:19" s="10" customFormat="1" ht="18" customHeight="1" x14ac:dyDescent="0.25">
      <c r="A492" s="107" t="s">
        <v>242</v>
      </c>
      <c r="B492" s="52" t="s">
        <v>18</v>
      </c>
      <c r="C492" s="107">
        <v>1954</v>
      </c>
      <c r="D492" s="107" t="s">
        <v>914</v>
      </c>
      <c r="E492" s="107" t="s">
        <v>913</v>
      </c>
      <c r="F492" s="116">
        <v>3</v>
      </c>
      <c r="G492" s="116">
        <v>8</v>
      </c>
      <c r="H492" s="117">
        <v>2024.1</v>
      </c>
      <c r="I492" s="117">
        <v>1867.7</v>
      </c>
      <c r="J492" s="117">
        <v>1407.19</v>
      </c>
      <c r="K492" s="66">
        <f t="shared" ref="K492:K497" si="127">SUM(L492:O492)</f>
        <v>5695339.6699999999</v>
      </c>
      <c r="L492" s="66">
        <v>0</v>
      </c>
      <c r="M492" s="66">
        <v>0</v>
      </c>
      <c r="N492" s="66">
        <v>0</v>
      </c>
      <c r="O492" s="28">
        <v>5695339.6699999999</v>
      </c>
      <c r="P492" s="66">
        <f t="shared" si="122"/>
        <v>2813.7639790524186</v>
      </c>
      <c r="Q492" s="66">
        <v>9673</v>
      </c>
      <c r="R492" s="40" t="s">
        <v>553</v>
      </c>
      <c r="S492" s="16"/>
    </row>
    <row r="493" spans="1:19" s="10" customFormat="1" ht="18" customHeight="1" x14ac:dyDescent="0.25">
      <c r="A493" s="107" t="s">
        <v>1400</v>
      </c>
      <c r="B493" s="52" t="s">
        <v>19</v>
      </c>
      <c r="C493" s="107">
        <v>1962</v>
      </c>
      <c r="D493" s="107" t="s">
        <v>914</v>
      </c>
      <c r="E493" s="107" t="s">
        <v>913</v>
      </c>
      <c r="F493" s="116">
        <v>5</v>
      </c>
      <c r="G493" s="116">
        <v>2</v>
      </c>
      <c r="H493" s="117">
        <v>1536.3</v>
      </c>
      <c r="I493" s="117">
        <v>1269</v>
      </c>
      <c r="J493" s="117">
        <v>767.4</v>
      </c>
      <c r="K493" s="66">
        <f t="shared" si="127"/>
        <v>3350598.92</v>
      </c>
      <c r="L493" s="66">
        <v>0</v>
      </c>
      <c r="M493" s="66">
        <v>0</v>
      </c>
      <c r="N493" s="66">
        <v>0</v>
      </c>
      <c r="O493" s="28">
        <v>3350598.92</v>
      </c>
      <c r="P493" s="66">
        <f t="shared" si="122"/>
        <v>2180.9535377204975</v>
      </c>
      <c r="Q493" s="66">
        <v>9673</v>
      </c>
      <c r="R493" s="40" t="s">
        <v>553</v>
      </c>
      <c r="S493" s="16"/>
    </row>
    <row r="494" spans="1:19" s="4" customFormat="1" ht="18" customHeight="1" x14ac:dyDescent="0.25">
      <c r="A494" s="157" t="s">
        <v>243</v>
      </c>
      <c r="B494" s="189" t="s">
        <v>20</v>
      </c>
      <c r="C494" s="157">
        <v>1958</v>
      </c>
      <c r="D494" s="157" t="s">
        <v>914</v>
      </c>
      <c r="E494" s="157" t="s">
        <v>913</v>
      </c>
      <c r="F494" s="135">
        <v>5</v>
      </c>
      <c r="G494" s="135">
        <v>2</v>
      </c>
      <c r="H494" s="137">
        <v>896.7</v>
      </c>
      <c r="I494" s="137">
        <v>790.76</v>
      </c>
      <c r="J494" s="137">
        <v>53.26</v>
      </c>
      <c r="K494" s="66">
        <f>SUM(L494:O494)</f>
        <v>955888</v>
      </c>
      <c r="L494" s="64">
        <v>0</v>
      </c>
      <c r="M494" s="64">
        <v>0</v>
      </c>
      <c r="N494" s="64">
        <v>0</v>
      </c>
      <c r="O494" s="64">
        <v>955888</v>
      </c>
      <c r="P494" s="64">
        <f>O494/H494</f>
        <v>1066.0064681610349</v>
      </c>
      <c r="Q494" s="66">
        <v>9673</v>
      </c>
      <c r="R494" s="40" t="s">
        <v>553</v>
      </c>
      <c r="S494" s="107"/>
    </row>
    <row r="495" spans="1:19" s="10" customFormat="1" ht="18" customHeight="1" x14ac:dyDescent="0.25">
      <c r="A495" s="158"/>
      <c r="B495" s="190"/>
      <c r="C495" s="158"/>
      <c r="D495" s="158"/>
      <c r="E495" s="158"/>
      <c r="F495" s="136"/>
      <c r="G495" s="136"/>
      <c r="H495" s="138"/>
      <c r="I495" s="138"/>
      <c r="J495" s="138"/>
      <c r="K495" s="66">
        <f>SUM(L495:O495)</f>
        <v>800000</v>
      </c>
      <c r="L495" s="66">
        <v>0</v>
      </c>
      <c r="M495" s="66">
        <v>0</v>
      </c>
      <c r="N495" s="66">
        <v>0</v>
      </c>
      <c r="O495" s="28">
        <v>800000</v>
      </c>
      <c r="P495" s="66">
        <f>K495/H494</f>
        <v>892.16014274562281</v>
      </c>
      <c r="Q495" s="66">
        <v>9673</v>
      </c>
      <c r="R495" s="62" t="s">
        <v>562</v>
      </c>
      <c r="S495" s="16"/>
    </row>
    <row r="496" spans="1:19" s="10" customFormat="1" ht="18" customHeight="1" x14ac:dyDescent="0.25">
      <c r="A496" s="107" t="s">
        <v>244</v>
      </c>
      <c r="B496" s="52" t="s">
        <v>21</v>
      </c>
      <c r="C496" s="107">
        <v>1917</v>
      </c>
      <c r="D496" s="107" t="s">
        <v>914</v>
      </c>
      <c r="E496" s="107" t="s">
        <v>913</v>
      </c>
      <c r="F496" s="116">
        <v>2</v>
      </c>
      <c r="G496" s="116">
        <v>8</v>
      </c>
      <c r="H496" s="117">
        <v>787.47</v>
      </c>
      <c r="I496" s="117">
        <v>699.5</v>
      </c>
      <c r="J496" s="117">
        <v>272.89999999999998</v>
      </c>
      <c r="K496" s="66">
        <f t="shared" si="127"/>
        <v>1372293</v>
      </c>
      <c r="L496" s="66">
        <v>0</v>
      </c>
      <c r="M496" s="66">
        <v>0</v>
      </c>
      <c r="N496" s="66">
        <v>0</v>
      </c>
      <c r="O496" s="28">
        <v>1372293</v>
      </c>
      <c r="P496" s="66">
        <f t="shared" si="122"/>
        <v>1742.6606727875346</v>
      </c>
      <c r="Q496" s="66">
        <v>9673</v>
      </c>
      <c r="R496" s="40" t="s">
        <v>553</v>
      </c>
      <c r="S496" s="16"/>
    </row>
    <row r="497" spans="1:19" s="10" customFormat="1" ht="18" customHeight="1" x14ac:dyDescent="0.25">
      <c r="A497" s="107" t="s">
        <v>245</v>
      </c>
      <c r="B497" s="52" t="s">
        <v>554</v>
      </c>
      <c r="C497" s="107">
        <v>1960</v>
      </c>
      <c r="D497" s="107" t="s">
        <v>914</v>
      </c>
      <c r="E497" s="107" t="s">
        <v>913</v>
      </c>
      <c r="F497" s="116">
        <v>5</v>
      </c>
      <c r="G497" s="116">
        <v>4</v>
      </c>
      <c r="H497" s="117">
        <v>4594.3</v>
      </c>
      <c r="I497" s="117">
        <v>0</v>
      </c>
      <c r="J497" s="117">
        <v>2046.2</v>
      </c>
      <c r="K497" s="66">
        <f t="shared" si="127"/>
        <v>15378634.949999999</v>
      </c>
      <c r="L497" s="66">
        <v>0</v>
      </c>
      <c r="M497" s="66">
        <v>0</v>
      </c>
      <c r="N497" s="66">
        <v>0</v>
      </c>
      <c r="O497" s="28">
        <v>15378634.949999999</v>
      </c>
      <c r="P497" s="66">
        <f t="shared" si="122"/>
        <v>3347.3292884661423</v>
      </c>
      <c r="Q497" s="66">
        <v>9673</v>
      </c>
      <c r="R497" s="40" t="s">
        <v>553</v>
      </c>
      <c r="S497" s="16"/>
    </row>
    <row r="498" spans="1:19" s="10" customFormat="1" ht="18" customHeight="1" x14ac:dyDescent="0.25">
      <c r="A498" s="107" t="s">
        <v>246</v>
      </c>
      <c r="B498" s="52" t="s">
        <v>547</v>
      </c>
      <c r="C498" s="107">
        <v>1950</v>
      </c>
      <c r="D498" s="107" t="s">
        <v>914</v>
      </c>
      <c r="E498" s="107" t="s">
        <v>913</v>
      </c>
      <c r="F498" s="116">
        <v>3</v>
      </c>
      <c r="G498" s="116">
        <v>6</v>
      </c>
      <c r="H498" s="117">
        <v>4137.7299999999996</v>
      </c>
      <c r="I498" s="117">
        <v>2446.4699999999998</v>
      </c>
      <c r="J498" s="117">
        <v>1319.9</v>
      </c>
      <c r="K498" s="66">
        <f>SUM(L498:O498)</f>
        <v>4113909.89</v>
      </c>
      <c r="L498" s="66">
        <v>0</v>
      </c>
      <c r="M498" s="66">
        <v>0</v>
      </c>
      <c r="N498" s="66">
        <v>0</v>
      </c>
      <c r="O498" s="28">
        <v>4113909.89</v>
      </c>
      <c r="P498" s="66">
        <f t="shared" si="122"/>
        <v>994.24319373182891</v>
      </c>
      <c r="Q498" s="66">
        <v>9673</v>
      </c>
      <c r="R498" s="40" t="s">
        <v>1075</v>
      </c>
      <c r="S498" s="16"/>
    </row>
    <row r="499" spans="1:19" s="10" customFormat="1" ht="18" customHeight="1" x14ac:dyDescent="0.25">
      <c r="A499" s="107" t="s">
        <v>247</v>
      </c>
      <c r="B499" s="52" t="s">
        <v>546</v>
      </c>
      <c r="C499" s="107">
        <v>1949</v>
      </c>
      <c r="D499" s="107" t="s">
        <v>914</v>
      </c>
      <c r="E499" s="107" t="s">
        <v>913</v>
      </c>
      <c r="F499" s="116">
        <v>3</v>
      </c>
      <c r="G499" s="116">
        <v>2</v>
      </c>
      <c r="H499" s="117">
        <v>2001.2</v>
      </c>
      <c r="I499" s="117">
        <v>935.9</v>
      </c>
      <c r="J499" s="117">
        <v>477.3</v>
      </c>
      <c r="K499" s="66">
        <f>SUM(L499:O499)</f>
        <v>1247807.45</v>
      </c>
      <c r="L499" s="66">
        <v>0</v>
      </c>
      <c r="M499" s="66">
        <v>0</v>
      </c>
      <c r="N499" s="66">
        <v>0</v>
      </c>
      <c r="O499" s="28">
        <v>1247807.45</v>
      </c>
      <c r="P499" s="66">
        <f t="shared" si="122"/>
        <v>623.52960723565855</v>
      </c>
      <c r="Q499" s="66">
        <v>9673</v>
      </c>
      <c r="R499" s="40" t="s">
        <v>1075</v>
      </c>
      <c r="S499" s="16"/>
    </row>
    <row r="500" spans="1:19" s="10" customFormat="1" ht="18" customHeight="1" x14ac:dyDescent="0.25">
      <c r="A500" s="107" t="s">
        <v>248</v>
      </c>
      <c r="B500" s="52" t="s">
        <v>548</v>
      </c>
      <c r="C500" s="107" t="s">
        <v>1237</v>
      </c>
      <c r="D500" s="107" t="s">
        <v>914</v>
      </c>
      <c r="E500" s="107" t="s">
        <v>913</v>
      </c>
      <c r="F500" s="116">
        <v>3</v>
      </c>
      <c r="G500" s="116">
        <v>3</v>
      </c>
      <c r="H500" s="117">
        <v>2126.9</v>
      </c>
      <c r="I500" s="117">
        <v>731.4</v>
      </c>
      <c r="J500" s="117">
        <v>520.70000000000005</v>
      </c>
      <c r="K500" s="66">
        <f>SUM(L500:O500)</f>
        <v>1785858.61</v>
      </c>
      <c r="L500" s="66">
        <v>0</v>
      </c>
      <c r="M500" s="66">
        <v>0</v>
      </c>
      <c r="N500" s="66">
        <v>0</v>
      </c>
      <c r="O500" s="28">
        <v>1785858.61</v>
      </c>
      <c r="P500" s="66">
        <f>K500/H500</f>
        <v>839.65330292914575</v>
      </c>
      <c r="Q500" s="66">
        <v>9673</v>
      </c>
      <c r="R500" s="40" t="s">
        <v>1075</v>
      </c>
      <c r="S500" s="16"/>
    </row>
    <row r="501" spans="1:19" s="10" customFormat="1" ht="18" customHeight="1" x14ac:dyDescent="0.25">
      <c r="A501" s="107" t="s">
        <v>249</v>
      </c>
      <c r="B501" s="52" t="s">
        <v>728</v>
      </c>
      <c r="C501" s="107">
        <v>1989</v>
      </c>
      <c r="D501" s="107" t="s">
        <v>914</v>
      </c>
      <c r="E501" s="107" t="s">
        <v>913</v>
      </c>
      <c r="F501" s="116">
        <v>9</v>
      </c>
      <c r="G501" s="116">
        <v>5</v>
      </c>
      <c r="H501" s="117">
        <v>15367.8</v>
      </c>
      <c r="I501" s="117">
        <v>10441.1</v>
      </c>
      <c r="J501" s="117">
        <v>10175.4</v>
      </c>
      <c r="K501" s="66">
        <f t="shared" ref="K501:K506" si="128">SUM(L501:O501)</f>
        <v>6201032.9000000004</v>
      </c>
      <c r="L501" s="66">
        <v>0</v>
      </c>
      <c r="M501" s="66">
        <v>0</v>
      </c>
      <c r="N501" s="66">
        <v>0</v>
      </c>
      <c r="O501" s="28">
        <v>6201032.9000000004</v>
      </c>
      <c r="P501" s="66">
        <f t="shared" si="122"/>
        <v>403.50817293301583</v>
      </c>
      <c r="Q501" s="66">
        <v>9673</v>
      </c>
      <c r="R501" s="40" t="s">
        <v>553</v>
      </c>
      <c r="S501" s="16"/>
    </row>
    <row r="502" spans="1:19" s="10" customFormat="1" ht="18" customHeight="1" x14ac:dyDescent="0.25">
      <c r="A502" s="107" t="s">
        <v>250</v>
      </c>
      <c r="B502" s="118" t="s">
        <v>1399</v>
      </c>
      <c r="C502" s="107">
        <v>1990</v>
      </c>
      <c r="D502" s="107" t="s">
        <v>914</v>
      </c>
      <c r="E502" s="107" t="s">
        <v>913</v>
      </c>
      <c r="F502" s="116">
        <v>9</v>
      </c>
      <c r="G502" s="116">
        <v>5</v>
      </c>
      <c r="H502" s="117">
        <v>14363.5</v>
      </c>
      <c r="I502" s="117">
        <v>10189.299999999999</v>
      </c>
      <c r="J502" s="117">
        <v>7312.21</v>
      </c>
      <c r="K502" s="66">
        <f>SUM(L502:O502)</f>
        <v>5193597.4000000004</v>
      </c>
      <c r="L502" s="66">
        <v>0</v>
      </c>
      <c r="M502" s="66">
        <v>0</v>
      </c>
      <c r="N502" s="66">
        <v>0</v>
      </c>
      <c r="O502" s="28">
        <v>5193597.4000000004</v>
      </c>
      <c r="P502" s="66">
        <f>K502/H502</f>
        <v>361.58299857277126</v>
      </c>
      <c r="Q502" s="66">
        <v>9673</v>
      </c>
      <c r="R502" s="40" t="s">
        <v>553</v>
      </c>
      <c r="S502" s="16"/>
    </row>
    <row r="503" spans="1:19" s="10" customFormat="1" ht="18" customHeight="1" x14ac:dyDescent="0.25">
      <c r="A503" s="107" t="s">
        <v>251</v>
      </c>
      <c r="B503" s="118" t="s">
        <v>1401</v>
      </c>
      <c r="C503" s="107">
        <v>1958</v>
      </c>
      <c r="D503" s="107" t="s">
        <v>914</v>
      </c>
      <c r="E503" s="107" t="s">
        <v>913</v>
      </c>
      <c r="F503" s="116">
        <v>2</v>
      </c>
      <c r="G503" s="116">
        <v>2</v>
      </c>
      <c r="H503" s="117">
        <v>1434.5</v>
      </c>
      <c r="I503" s="117">
        <v>1419.9</v>
      </c>
      <c r="J503" s="117">
        <v>1004.06</v>
      </c>
      <c r="K503" s="66">
        <v>3576000</v>
      </c>
      <c r="L503" s="66">
        <v>0</v>
      </c>
      <c r="M503" s="66">
        <v>0</v>
      </c>
      <c r="N503" s="66">
        <v>0</v>
      </c>
      <c r="O503" s="28">
        <v>3576000</v>
      </c>
      <c r="P503" s="66">
        <v>2492.85</v>
      </c>
      <c r="Q503" s="66">
        <v>9673</v>
      </c>
      <c r="R503" s="40" t="s">
        <v>553</v>
      </c>
      <c r="S503" s="16"/>
    </row>
    <row r="504" spans="1:19" s="10" customFormat="1" ht="18" customHeight="1" x14ac:dyDescent="0.25">
      <c r="A504" s="107" t="s">
        <v>252</v>
      </c>
      <c r="B504" s="52" t="s">
        <v>26</v>
      </c>
      <c r="C504" s="107">
        <v>1951</v>
      </c>
      <c r="D504" s="107" t="s">
        <v>914</v>
      </c>
      <c r="E504" s="107" t="s">
        <v>913</v>
      </c>
      <c r="F504" s="116">
        <v>2</v>
      </c>
      <c r="G504" s="116">
        <v>2</v>
      </c>
      <c r="H504" s="117">
        <v>1912</v>
      </c>
      <c r="I504" s="117">
        <v>1025.3</v>
      </c>
      <c r="J504" s="117">
        <v>831.55</v>
      </c>
      <c r="K504" s="66">
        <f t="shared" si="128"/>
        <v>3271190.83</v>
      </c>
      <c r="L504" s="66">
        <v>0</v>
      </c>
      <c r="M504" s="66">
        <v>0</v>
      </c>
      <c r="N504" s="66">
        <v>0</v>
      </c>
      <c r="O504" s="28">
        <v>3271190.83</v>
      </c>
      <c r="P504" s="66">
        <f>K504/H504</f>
        <v>1710.8738650627615</v>
      </c>
      <c r="Q504" s="66">
        <v>9673</v>
      </c>
      <c r="R504" s="40" t="s">
        <v>553</v>
      </c>
      <c r="S504" s="16"/>
    </row>
    <row r="505" spans="1:19" s="10" customFormat="1" ht="18" customHeight="1" x14ac:dyDescent="0.25">
      <c r="A505" s="157" t="s">
        <v>253</v>
      </c>
      <c r="B505" s="189" t="s">
        <v>27</v>
      </c>
      <c r="C505" s="157">
        <v>1954</v>
      </c>
      <c r="D505" s="157" t="s">
        <v>914</v>
      </c>
      <c r="E505" s="157" t="s">
        <v>913</v>
      </c>
      <c r="F505" s="135">
        <v>2</v>
      </c>
      <c r="G505" s="135">
        <v>2</v>
      </c>
      <c r="H505" s="137">
        <v>1256.9000000000001</v>
      </c>
      <c r="I505" s="137">
        <v>646</v>
      </c>
      <c r="J505" s="137">
        <v>321.05</v>
      </c>
      <c r="K505" s="66">
        <f t="shared" si="128"/>
        <v>500000</v>
      </c>
      <c r="L505" s="66">
        <v>0</v>
      </c>
      <c r="M505" s="66">
        <v>0</v>
      </c>
      <c r="N505" s="66">
        <v>0</v>
      </c>
      <c r="O505" s="28">
        <v>500000</v>
      </c>
      <c r="P505" s="66">
        <f>K505/H505</f>
        <v>397.80412125069614</v>
      </c>
      <c r="Q505" s="66">
        <v>9673</v>
      </c>
      <c r="R505" s="40" t="s">
        <v>553</v>
      </c>
      <c r="S505" s="16"/>
    </row>
    <row r="506" spans="1:19" s="10" customFormat="1" ht="18" customHeight="1" x14ac:dyDescent="0.25">
      <c r="A506" s="158"/>
      <c r="B506" s="190"/>
      <c r="C506" s="158"/>
      <c r="D506" s="158"/>
      <c r="E506" s="158"/>
      <c r="F506" s="136"/>
      <c r="G506" s="136"/>
      <c r="H506" s="138"/>
      <c r="I506" s="138"/>
      <c r="J506" s="138"/>
      <c r="K506" s="66">
        <f t="shared" si="128"/>
        <v>3795708.5</v>
      </c>
      <c r="L506" s="66">
        <v>0</v>
      </c>
      <c r="M506" s="66">
        <v>0</v>
      </c>
      <c r="N506" s="66">
        <v>0</v>
      </c>
      <c r="O506" s="28">
        <v>3795708.5</v>
      </c>
      <c r="P506" s="66">
        <f>K506/H505</f>
        <v>3019.8969687325957</v>
      </c>
      <c r="Q506" s="66">
        <v>9673</v>
      </c>
      <c r="R506" s="40" t="s">
        <v>562</v>
      </c>
      <c r="S506" s="16"/>
    </row>
    <row r="507" spans="1:19" s="10" customFormat="1" ht="18" customHeight="1" x14ac:dyDescent="0.25">
      <c r="A507" s="107" t="s">
        <v>254</v>
      </c>
      <c r="B507" s="52" t="s">
        <v>22</v>
      </c>
      <c r="C507" s="107">
        <v>1986</v>
      </c>
      <c r="D507" s="107" t="s">
        <v>914</v>
      </c>
      <c r="E507" s="107" t="s">
        <v>918</v>
      </c>
      <c r="F507" s="116">
        <v>9</v>
      </c>
      <c r="G507" s="116">
        <v>4</v>
      </c>
      <c r="H507" s="117">
        <v>9762.1</v>
      </c>
      <c r="I507" s="117">
        <v>7870.6</v>
      </c>
      <c r="J507" s="117">
        <v>6326.5</v>
      </c>
      <c r="K507" s="66">
        <f t="shared" ref="K507:K511" si="129">SUM(L507:O507)</f>
        <v>655502.56999999995</v>
      </c>
      <c r="L507" s="66">
        <v>0</v>
      </c>
      <c r="M507" s="66">
        <v>0</v>
      </c>
      <c r="N507" s="66">
        <v>0</v>
      </c>
      <c r="O507" s="28">
        <v>655502.56999999995</v>
      </c>
      <c r="P507" s="66">
        <f>K507/H507</f>
        <v>67.147700802081516</v>
      </c>
      <c r="Q507" s="66">
        <v>9673</v>
      </c>
      <c r="R507" s="62" t="s">
        <v>1075</v>
      </c>
      <c r="S507" s="16"/>
    </row>
    <row r="508" spans="1:19" s="10" customFormat="1" ht="18" customHeight="1" x14ac:dyDescent="0.25">
      <c r="A508" s="157" t="s">
        <v>255</v>
      </c>
      <c r="B508" s="139" t="s">
        <v>717</v>
      </c>
      <c r="C508" s="157" t="s">
        <v>1237</v>
      </c>
      <c r="D508" s="157" t="s">
        <v>914</v>
      </c>
      <c r="E508" s="157" t="s">
        <v>913</v>
      </c>
      <c r="F508" s="135">
        <v>2</v>
      </c>
      <c r="G508" s="135">
        <v>4</v>
      </c>
      <c r="H508" s="137">
        <v>1267.5</v>
      </c>
      <c r="I508" s="137">
        <v>1073.2</v>
      </c>
      <c r="J508" s="137">
        <v>1073.2</v>
      </c>
      <c r="K508" s="66">
        <f t="shared" si="129"/>
        <v>52731.47</v>
      </c>
      <c r="L508" s="66">
        <v>0</v>
      </c>
      <c r="M508" s="66">
        <v>0</v>
      </c>
      <c r="N508" s="66">
        <v>0</v>
      </c>
      <c r="O508" s="28">
        <v>52731.47</v>
      </c>
      <c r="P508" s="66">
        <f>K508/H508</f>
        <v>41.602737672583828</v>
      </c>
      <c r="Q508" s="66">
        <v>9673</v>
      </c>
      <c r="R508" s="62" t="s">
        <v>1075</v>
      </c>
      <c r="S508" s="16"/>
    </row>
    <row r="509" spans="1:19" s="10" customFormat="1" ht="18" customHeight="1" x14ac:dyDescent="0.25">
      <c r="A509" s="158"/>
      <c r="B509" s="140"/>
      <c r="C509" s="158"/>
      <c r="D509" s="158"/>
      <c r="E509" s="158"/>
      <c r="F509" s="136"/>
      <c r="G509" s="136"/>
      <c r="H509" s="138"/>
      <c r="I509" s="138"/>
      <c r="J509" s="138"/>
      <c r="K509" s="66">
        <f t="shared" si="129"/>
        <v>13591360</v>
      </c>
      <c r="L509" s="66">
        <v>0</v>
      </c>
      <c r="M509" s="66">
        <v>0</v>
      </c>
      <c r="N509" s="66">
        <v>0</v>
      </c>
      <c r="O509" s="28">
        <v>13591360</v>
      </c>
      <c r="P509" s="66">
        <f>K509/H508</f>
        <v>10722.966469428007</v>
      </c>
      <c r="Q509" s="66">
        <v>9673</v>
      </c>
      <c r="R509" s="62" t="s">
        <v>553</v>
      </c>
      <c r="S509" s="16"/>
    </row>
    <row r="510" spans="1:19" s="10" customFormat="1" ht="18" customHeight="1" x14ac:dyDescent="0.25">
      <c r="A510" s="107" t="s">
        <v>256</v>
      </c>
      <c r="B510" s="52" t="s">
        <v>23</v>
      </c>
      <c r="C510" s="107">
        <v>1969</v>
      </c>
      <c r="D510" s="107" t="s">
        <v>914</v>
      </c>
      <c r="E510" s="107" t="s">
        <v>913</v>
      </c>
      <c r="F510" s="116">
        <v>5</v>
      </c>
      <c r="G510" s="116">
        <v>4</v>
      </c>
      <c r="H510" s="117">
        <v>3697.9</v>
      </c>
      <c r="I510" s="117">
        <v>3393.9</v>
      </c>
      <c r="J510" s="117">
        <v>2519.27</v>
      </c>
      <c r="K510" s="66">
        <f t="shared" si="129"/>
        <v>2344520.8199999998</v>
      </c>
      <c r="L510" s="66">
        <v>0</v>
      </c>
      <c r="M510" s="66">
        <v>0</v>
      </c>
      <c r="N510" s="66">
        <v>0</v>
      </c>
      <c r="O510" s="28">
        <v>2344520.8199999998</v>
      </c>
      <c r="P510" s="66">
        <f>K510/H502</f>
        <v>163.22768266787341</v>
      </c>
      <c r="Q510" s="66">
        <v>9673</v>
      </c>
      <c r="R510" s="62" t="s">
        <v>1075</v>
      </c>
      <c r="S510" s="16"/>
    </row>
    <row r="511" spans="1:19" s="10" customFormat="1" ht="18" customHeight="1" x14ac:dyDescent="0.25">
      <c r="A511" s="107" t="s">
        <v>257</v>
      </c>
      <c r="B511" s="118" t="s">
        <v>725</v>
      </c>
      <c r="C511" s="107">
        <v>1975</v>
      </c>
      <c r="D511" s="107" t="s">
        <v>914</v>
      </c>
      <c r="E511" s="107" t="s">
        <v>913</v>
      </c>
      <c r="F511" s="116">
        <v>2</v>
      </c>
      <c r="G511" s="116">
        <v>2</v>
      </c>
      <c r="H511" s="117">
        <v>1141</v>
      </c>
      <c r="I511" s="117">
        <v>672.4</v>
      </c>
      <c r="J511" s="117">
        <v>406.5</v>
      </c>
      <c r="K511" s="66">
        <f t="shared" si="129"/>
        <v>815739.37</v>
      </c>
      <c r="L511" s="66">
        <v>0</v>
      </c>
      <c r="M511" s="66">
        <v>0</v>
      </c>
      <c r="N511" s="66">
        <v>0</v>
      </c>
      <c r="O511" s="28">
        <v>815739.37</v>
      </c>
      <c r="P511" s="66">
        <f t="shared" ref="P511:P584" si="130">K511/H511</f>
        <v>714.93371603856269</v>
      </c>
      <c r="Q511" s="66">
        <v>9673</v>
      </c>
      <c r="R511" s="62" t="s">
        <v>1075</v>
      </c>
      <c r="S511" s="16"/>
    </row>
    <row r="512" spans="1:19" s="10" customFormat="1" ht="18" customHeight="1" x14ac:dyDescent="0.25">
      <c r="A512" s="107" t="s">
        <v>258</v>
      </c>
      <c r="B512" s="118" t="s">
        <v>24</v>
      </c>
      <c r="C512" s="107">
        <v>1950</v>
      </c>
      <c r="D512" s="107" t="s">
        <v>914</v>
      </c>
      <c r="E512" s="107" t="s">
        <v>913</v>
      </c>
      <c r="F512" s="116">
        <v>2</v>
      </c>
      <c r="G512" s="116">
        <v>1</v>
      </c>
      <c r="H512" s="117">
        <v>428.6</v>
      </c>
      <c r="I512" s="117">
        <v>374.6</v>
      </c>
      <c r="J512" s="117">
        <v>203.4</v>
      </c>
      <c r="K512" s="66">
        <f t="shared" ref="K512:K514" si="131">SUM(L512:O512)</f>
        <v>4031939.65</v>
      </c>
      <c r="L512" s="66">
        <v>0</v>
      </c>
      <c r="M512" s="66">
        <v>0</v>
      </c>
      <c r="N512" s="66">
        <v>0</v>
      </c>
      <c r="O512" s="28">
        <v>4031939.65</v>
      </c>
      <c r="P512" s="66">
        <f t="shared" si="130"/>
        <v>9407.2320345310309</v>
      </c>
      <c r="Q512" s="66">
        <v>9673</v>
      </c>
      <c r="R512" s="40" t="s">
        <v>553</v>
      </c>
      <c r="S512" s="16"/>
    </row>
    <row r="513" spans="1:19" s="10" customFormat="1" ht="18" customHeight="1" x14ac:dyDescent="0.25">
      <c r="A513" s="107" t="s">
        <v>259</v>
      </c>
      <c r="B513" s="118" t="s">
        <v>699</v>
      </c>
      <c r="C513" s="107">
        <v>1953</v>
      </c>
      <c r="D513" s="107" t="s">
        <v>914</v>
      </c>
      <c r="E513" s="107" t="s">
        <v>913</v>
      </c>
      <c r="F513" s="116">
        <v>2</v>
      </c>
      <c r="G513" s="116">
        <v>2</v>
      </c>
      <c r="H513" s="117">
        <v>939.1</v>
      </c>
      <c r="I513" s="117">
        <v>504.8</v>
      </c>
      <c r="J513" s="117">
        <v>261.5</v>
      </c>
      <c r="K513" s="66">
        <f t="shared" si="131"/>
        <v>617200</v>
      </c>
      <c r="L513" s="66">
        <v>0</v>
      </c>
      <c r="M513" s="66">
        <v>0</v>
      </c>
      <c r="N513" s="66">
        <v>0</v>
      </c>
      <c r="O513" s="28">
        <v>617200</v>
      </c>
      <c r="P513" s="66">
        <f t="shared" si="130"/>
        <v>657.2250026621233</v>
      </c>
      <c r="Q513" s="66">
        <v>9673</v>
      </c>
      <c r="R513" s="62" t="s">
        <v>562</v>
      </c>
      <c r="S513" s="16"/>
    </row>
    <row r="514" spans="1:19" s="10" customFormat="1" ht="18" customHeight="1" x14ac:dyDescent="0.25">
      <c r="A514" s="107" t="s">
        <v>260</v>
      </c>
      <c r="B514" s="52" t="s">
        <v>25</v>
      </c>
      <c r="C514" s="107">
        <v>1953</v>
      </c>
      <c r="D514" s="107" t="s">
        <v>914</v>
      </c>
      <c r="E514" s="107" t="s">
        <v>913</v>
      </c>
      <c r="F514" s="116">
        <v>2</v>
      </c>
      <c r="G514" s="116">
        <v>2</v>
      </c>
      <c r="H514" s="117">
        <v>1476.1</v>
      </c>
      <c r="I514" s="117">
        <v>780.8</v>
      </c>
      <c r="J514" s="117">
        <v>67.5</v>
      </c>
      <c r="K514" s="66">
        <f t="shared" si="131"/>
        <v>1508288</v>
      </c>
      <c r="L514" s="66">
        <v>0</v>
      </c>
      <c r="M514" s="66">
        <v>0</v>
      </c>
      <c r="N514" s="66">
        <v>0</v>
      </c>
      <c r="O514" s="28">
        <v>1508288</v>
      </c>
      <c r="P514" s="66">
        <f t="shared" si="130"/>
        <v>1021.8061106971073</v>
      </c>
      <c r="Q514" s="66">
        <v>9673</v>
      </c>
      <c r="R514" s="62" t="s">
        <v>562</v>
      </c>
      <c r="S514" s="16"/>
    </row>
    <row r="515" spans="1:19" s="10" customFormat="1" ht="18" customHeight="1" x14ac:dyDescent="0.25">
      <c r="A515" s="107" t="s">
        <v>261</v>
      </c>
      <c r="B515" s="52" t="s">
        <v>28</v>
      </c>
      <c r="C515" s="107">
        <v>1954</v>
      </c>
      <c r="D515" s="107" t="s">
        <v>914</v>
      </c>
      <c r="E515" s="107" t="s">
        <v>913</v>
      </c>
      <c r="F515" s="116">
        <v>3</v>
      </c>
      <c r="G515" s="116">
        <v>3</v>
      </c>
      <c r="H515" s="117">
        <v>2660.3</v>
      </c>
      <c r="I515" s="117">
        <v>2396.3000000000002</v>
      </c>
      <c r="J515" s="117">
        <v>1408.73</v>
      </c>
      <c r="K515" s="66">
        <f>SUM(L515:O515)</f>
        <v>9751294.6199999992</v>
      </c>
      <c r="L515" s="66">
        <v>0</v>
      </c>
      <c r="M515" s="66">
        <v>0</v>
      </c>
      <c r="N515" s="66">
        <v>0</v>
      </c>
      <c r="O515" s="28">
        <v>9751294.6199999992</v>
      </c>
      <c r="P515" s="66">
        <f t="shared" si="130"/>
        <v>3665.4868323121445</v>
      </c>
      <c r="Q515" s="66">
        <v>9673</v>
      </c>
      <c r="R515" s="62" t="s">
        <v>1075</v>
      </c>
      <c r="S515" s="16"/>
    </row>
    <row r="516" spans="1:19" s="10" customFormat="1" ht="18" customHeight="1" x14ac:dyDescent="0.25">
      <c r="A516" s="107" t="s">
        <v>262</v>
      </c>
      <c r="B516" s="52" t="s">
        <v>1199</v>
      </c>
      <c r="C516" s="107" t="s">
        <v>1238</v>
      </c>
      <c r="D516" s="107" t="s">
        <v>914</v>
      </c>
      <c r="E516" s="107" t="s">
        <v>913</v>
      </c>
      <c r="F516" s="116">
        <v>5</v>
      </c>
      <c r="G516" s="116">
        <v>5</v>
      </c>
      <c r="H516" s="117">
        <v>4778</v>
      </c>
      <c r="I516" s="117">
        <v>1200</v>
      </c>
      <c r="J516" s="117">
        <v>2121</v>
      </c>
      <c r="K516" s="66">
        <f>SUM(L516:O516)</f>
        <v>31743328.899999999</v>
      </c>
      <c r="L516" s="66">
        <v>0</v>
      </c>
      <c r="M516" s="66">
        <v>0</v>
      </c>
      <c r="N516" s="66">
        <v>0</v>
      </c>
      <c r="O516" s="28">
        <v>31743328.899999999</v>
      </c>
      <c r="P516" s="66">
        <f t="shared" si="130"/>
        <v>6643.6435537881953</v>
      </c>
      <c r="Q516" s="66">
        <v>9673</v>
      </c>
      <c r="R516" s="62" t="s">
        <v>562</v>
      </c>
      <c r="S516" s="16"/>
    </row>
    <row r="517" spans="1:19" s="10" customFormat="1" ht="18" customHeight="1" x14ac:dyDescent="0.25">
      <c r="A517" s="107" t="s">
        <v>263</v>
      </c>
      <c r="B517" s="52" t="s">
        <v>731</v>
      </c>
      <c r="C517" s="107">
        <v>1959</v>
      </c>
      <c r="D517" s="107" t="s">
        <v>914</v>
      </c>
      <c r="E517" s="107" t="s">
        <v>913</v>
      </c>
      <c r="F517" s="116">
        <v>5</v>
      </c>
      <c r="G517" s="116">
        <v>2</v>
      </c>
      <c r="H517" s="117">
        <v>1797.6</v>
      </c>
      <c r="I517" s="117">
        <v>1427.3</v>
      </c>
      <c r="J517" s="117">
        <v>1198.4000000000001</v>
      </c>
      <c r="K517" s="66">
        <f>SUM(L517:O517)</f>
        <v>5349660</v>
      </c>
      <c r="L517" s="66">
        <v>0</v>
      </c>
      <c r="M517" s="66">
        <v>0</v>
      </c>
      <c r="N517" s="66">
        <v>0</v>
      </c>
      <c r="O517" s="28">
        <v>5349660</v>
      </c>
      <c r="P517" s="66">
        <f t="shared" si="130"/>
        <v>2976.0013351134849</v>
      </c>
      <c r="Q517" s="66">
        <v>9673</v>
      </c>
      <c r="R517" s="62" t="s">
        <v>1075</v>
      </c>
      <c r="S517" s="16"/>
    </row>
    <row r="518" spans="1:19" s="10" customFormat="1" ht="18" customHeight="1" x14ac:dyDescent="0.25">
      <c r="A518" s="107" t="s">
        <v>264</v>
      </c>
      <c r="B518" s="52" t="s">
        <v>29</v>
      </c>
      <c r="C518" s="107">
        <v>1950</v>
      </c>
      <c r="D518" s="107" t="s">
        <v>914</v>
      </c>
      <c r="E518" s="107" t="s">
        <v>913</v>
      </c>
      <c r="F518" s="116">
        <v>2</v>
      </c>
      <c r="G518" s="116">
        <v>1</v>
      </c>
      <c r="H518" s="117">
        <v>760.4</v>
      </c>
      <c r="I518" s="117">
        <v>447.3</v>
      </c>
      <c r="J518" s="117">
        <v>44.87</v>
      </c>
      <c r="K518" s="66">
        <f t="shared" ref="K518:K528" si="132">SUM(L518:O518)</f>
        <v>2822192</v>
      </c>
      <c r="L518" s="66">
        <v>0</v>
      </c>
      <c r="M518" s="66">
        <v>0</v>
      </c>
      <c r="N518" s="66">
        <v>0</v>
      </c>
      <c r="O518" s="28">
        <v>2822192</v>
      </c>
      <c r="P518" s="66">
        <f t="shared" si="130"/>
        <v>3711.4571278274593</v>
      </c>
      <c r="Q518" s="66">
        <v>9673</v>
      </c>
      <c r="R518" s="62" t="s">
        <v>562</v>
      </c>
      <c r="S518" s="16"/>
    </row>
    <row r="519" spans="1:19" s="10" customFormat="1" ht="18" customHeight="1" x14ac:dyDescent="0.25">
      <c r="A519" s="107" t="s">
        <v>265</v>
      </c>
      <c r="B519" s="52" t="s">
        <v>30</v>
      </c>
      <c r="C519" s="107">
        <v>1951</v>
      </c>
      <c r="D519" s="107" t="s">
        <v>914</v>
      </c>
      <c r="E519" s="107" t="s">
        <v>913</v>
      </c>
      <c r="F519" s="116">
        <v>2</v>
      </c>
      <c r="G519" s="116">
        <v>1</v>
      </c>
      <c r="H519" s="117">
        <v>570.70000000000005</v>
      </c>
      <c r="I519" s="117">
        <v>517</v>
      </c>
      <c r="J519" s="117">
        <v>259.10000000000002</v>
      </c>
      <c r="K519" s="66">
        <f t="shared" si="132"/>
        <v>2514512</v>
      </c>
      <c r="L519" s="66">
        <v>0</v>
      </c>
      <c r="M519" s="66">
        <v>0</v>
      </c>
      <c r="N519" s="66">
        <v>0</v>
      </c>
      <c r="O519" s="28">
        <v>2514512</v>
      </c>
      <c r="P519" s="66">
        <f t="shared" si="130"/>
        <v>4406.0136674259675</v>
      </c>
      <c r="Q519" s="66">
        <v>9673</v>
      </c>
      <c r="R519" s="62" t="s">
        <v>562</v>
      </c>
      <c r="S519" s="16"/>
    </row>
    <row r="520" spans="1:19" s="10" customFormat="1" ht="18" customHeight="1" x14ac:dyDescent="0.25">
      <c r="A520" s="107" t="s">
        <v>266</v>
      </c>
      <c r="B520" s="52" t="s">
        <v>31</v>
      </c>
      <c r="C520" s="107">
        <v>1952</v>
      </c>
      <c r="D520" s="107" t="s">
        <v>914</v>
      </c>
      <c r="E520" s="107" t="s">
        <v>913</v>
      </c>
      <c r="F520" s="116">
        <v>3</v>
      </c>
      <c r="G520" s="116">
        <v>3</v>
      </c>
      <c r="H520" s="117">
        <v>3711</v>
      </c>
      <c r="I520" s="117">
        <v>2131.4</v>
      </c>
      <c r="J520" s="117">
        <v>1370.5</v>
      </c>
      <c r="K520" s="66">
        <f t="shared" si="132"/>
        <v>22140574</v>
      </c>
      <c r="L520" s="66">
        <v>0</v>
      </c>
      <c r="M520" s="66">
        <v>0</v>
      </c>
      <c r="N520" s="66">
        <v>0</v>
      </c>
      <c r="O520" s="28">
        <v>22140574</v>
      </c>
      <c r="P520" s="66">
        <f t="shared" si="130"/>
        <v>5966.2015629210455</v>
      </c>
      <c r="Q520" s="66">
        <v>9673</v>
      </c>
      <c r="R520" s="62" t="s">
        <v>562</v>
      </c>
      <c r="S520" s="16"/>
    </row>
    <row r="521" spans="1:19" s="10" customFormat="1" ht="18" customHeight="1" x14ac:dyDescent="0.25">
      <c r="A521" s="107" t="s">
        <v>267</v>
      </c>
      <c r="B521" s="52" t="s">
        <v>486</v>
      </c>
      <c r="C521" s="107">
        <v>1951</v>
      </c>
      <c r="D521" s="107" t="s">
        <v>914</v>
      </c>
      <c r="E521" s="107" t="s">
        <v>913</v>
      </c>
      <c r="F521" s="116">
        <v>3</v>
      </c>
      <c r="G521" s="116">
        <v>3</v>
      </c>
      <c r="H521" s="117">
        <v>1339.7</v>
      </c>
      <c r="I521" s="117">
        <v>1243</v>
      </c>
      <c r="J521" s="117">
        <v>1161.3</v>
      </c>
      <c r="K521" s="66">
        <f t="shared" si="132"/>
        <v>6953541</v>
      </c>
      <c r="L521" s="66">
        <v>0</v>
      </c>
      <c r="M521" s="66">
        <v>0</v>
      </c>
      <c r="N521" s="66">
        <v>0</v>
      </c>
      <c r="O521" s="28">
        <v>6953541</v>
      </c>
      <c r="P521" s="66">
        <f t="shared" si="130"/>
        <v>5190.3717250130621</v>
      </c>
      <c r="Q521" s="66">
        <v>9673</v>
      </c>
      <c r="R521" s="62" t="s">
        <v>562</v>
      </c>
      <c r="S521" s="16"/>
    </row>
    <row r="522" spans="1:19" s="10" customFormat="1" ht="18" customHeight="1" x14ac:dyDescent="0.25">
      <c r="A522" s="107" t="s">
        <v>268</v>
      </c>
      <c r="B522" s="52" t="s">
        <v>723</v>
      </c>
      <c r="C522" s="107">
        <v>1917</v>
      </c>
      <c r="D522" s="107" t="s">
        <v>914</v>
      </c>
      <c r="E522" s="107" t="s">
        <v>913</v>
      </c>
      <c r="F522" s="116">
        <v>5</v>
      </c>
      <c r="G522" s="116">
        <v>2</v>
      </c>
      <c r="H522" s="117">
        <v>3811.2</v>
      </c>
      <c r="I522" s="117">
        <v>2622.2</v>
      </c>
      <c r="J522" s="117">
        <v>2017.02</v>
      </c>
      <c r="K522" s="66">
        <f t="shared" si="132"/>
        <v>6543745</v>
      </c>
      <c r="L522" s="66">
        <v>0</v>
      </c>
      <c r="M522" s="66">
        <v>0</v>
      </c>
      <c r="N522" s="66">
        <v>0</v>
      </c>
      <c r="O522" s="28">
        <v>6543745</v>
      </c>
      <c r="P522" s="66">
        <f t="shared" si="130"/>
        <v>1716.977592359362</v>
      </c>
      <c r="Q522" s="66">
        <v>9673</v>
      </c>
      <c r="R522" s="62" t="s">
        <v>562</v>
      </c>
      <c r="S522" s="16"/>
    </row>
    <row r="523" spans="1:19" s="10" customFormat="1" ht="18" customHeight="1" x14ac:dyDescent="0.25">
      <c r="A523" s="107" t="s">
        <v>269</v>
      </c>
      <c r="B523" s="52" t="s">
        <v>32</v>
      </c>
      <c r="C523" s="107">
        <v>1941</v>
      </c>
      <c r="D523" s="107" t="s">
        <v>914</v>
      </c>
      <c r="E523" s="107" t="s">
        <v>913</v>
      </c>
      <c r="F523" s="116">
        <v>4</v>
      </c>
      <c r="G523" s="116">
        <v>1</v>
      </c>
      <c r="H523" s="117">
        <v>1796.3</v>
      </c>
      <c r="I523" s="117">
        <v>1175.5</v>
      </c>
      <c r="J523" s="117">
        <v>615.1</v>
      </c>
      <c r="K523" s="66">
        <f t="shared" si="132"/>
        <v>6897041</v>
      </c>
      <c r="L523" s="66">
        <v>0</v>
      </c>
      <c r="M523" s="66">
        <v>0</v>
      </c>
      <c r="N523" s="66">
        <v>0</v>
      </c>
      <c r="O523" s="28">
        <v>6897041</v>
      </c>
      <c r="P523" s="66">
        <f t="shared" si="130"/>
        <v>3839.581918387797</v>
      </c>
      <c r="Q523" s="66">
        <v>9673</v>
      </c>
      <c r="R523" s="62" t="s">
        <v>562</v>
      </c>
      <c r="S523" s="16"/>
    </row>
    <row r="524" spans="1:19" s="10" customFormat="1" ht="18" customHeight="1" x14ac:dyDescent="0.25">
      <c r="A524" s="107" t="s">
        <v>270</v>
      </c>
      <c r="B524" s="52" t="s">
        <v>33</v>
      </c>
      <c r="C524" s="107">
        <v>1950</v>
      </c>
      <c r="D524" s="107" t="s">
        <v>914</v>
      </c>
      <c r="E524" s="107" t="s">
        <v>913</v>
      </c>
      <c r="F524" s="116">
        <v>2</v>
      </c>
      <c r="G524" s="116">
        <v>2</v>
      </c>
      <c r="H524" s="117">
        <v>1610.4</v>
      </c>
      <c r="I524" s="117">
        <v>914.9</v>
      </c>
      <c r="J524" s="117">
        <v>634.20000000000005</v>
      </c>
      <c r="K524" s="66">
        <f t="shared" si="132"/>
        <v>4958406</v>
      </c>
      <c r="L524" s="66">
        <v>0</v>
      </c>
      <c r="M524" s="66">
        <v>0</v>
      </c>
      <c r="N524" s="66">
        <v>0</v>
      </c>
      <c r="O524" s="28">
        <v>4958406</v>
      </c>
      <c r="P524" s="66">
        <f t="shared" si="130"/>
        <v>3078.9903129657228</v>
      </c>
      <c r="Q524" s="66">
        <v>9673</v>
      </c>
      <c r="R524" s="62" t="s">
        <v>562</v>
      </c>
      <c r="S524" s="16"/>
    </row>
    <row r="525" spans="1:19" s="10" customFormat="1" ht="18" customHeight="1" x14ac:dyDescent="0.25">
      <c r="A525" s="107" t="s">
        <v>271</v>
      </c>
      <c r="B525" s="52" t="s">
        <v>34</v>
      </c>
      <c r="C525" s="107">
        <v>1951</v>
      </c>
      <c r="D525" s="107" t="s">
        <v>914</v>
      </c>
      <c r="E525" s="107" t="s">
        <v>913</v>
      </c>
      <c r="F525" s="116">
        <v>3</v>
      </c>
      <c r="G525" s="116">
        <v>3</v>
      </c>
      <c r="H525" s="117">
        <v>3613.4</v>
      </c>
      <c r="I525" s="117">
        <v>1930.8</v>
      </c>
      <c r="J525" s="117">
        <v>1796.62</v>
      </c>
      <c r="K525" s="66">
        <f t="shared" si="132"/>
        <v>7693764</v>
      </c>
      <c r="L525" s="66">
        <v>0</v>
      </c>
      <c r="M525" s="66">
        <v>0</v>
      </c>
      <c r="N525" s="66">
        <v>0</v>
      </c>
      <c r="O525" s="28">
        <v>7693764</v>
      </c>
      <c r="P525" s="66">
        <f t="shared" si="130"/>
        <v>2129.2311949964023</v>
      </c>
      <c r="Q525" s="66">
        <v>9673</v>
      </c>
      <c r="R525" s="62" t="s">
        <v>562</v>
      </c>
      <c r="S525" s="16"/>
    </row>
    <row r="526" spans="1:19" s="10" customFormat="1" ht="20.100000000000001" customHeight="1" x14ac:dyDescent="0.25">
      <c r="A526" s="107" t="s">
        <v>272</v>
      </c>
      <c r="B526" s="52" t="s">
        <v>1342</v>
      </c>
      <c r="C526" s="107">
        <v>1958</v>
      </c>
      <c r="D526" s="107" t="s">
        <v>914</v>
      </c>
      <c r="E526" s="107" t="s">
        <v>913</v>
      </c>
      <c r="F526" s="116">
        <v>2</v>
      </c>
      <c r="G526" s="116">
        <v>1</v>
      </c>
      <c r="H526" s="117">
        <v>932.1</v>
      </c>
      <c r="I526" s="117">
        <v>0</v>
      </c>
      <c r="J526" s="117">
        <v>520.70000000000005</v>
      </c>
      <c r="K526" s="66">
        <f t="shared" si="132"/>
        <v>5532907.5</v>
      </c>
      <c r="L526" s="66">
        <v>0</v>
      </c>
      <c r="M526" s="66">
        <v>0</v>
      </c>
      <c r="N526" s="66">
        <v>0</v>
      </c>
      <c r="O526" s="28">
        <v>5532907.5</v>
      </c>
      <c r="P526" s="66">
        <f>K526/H526</f>
        <v>5935.9591245574511</v>
      </c>
      <c r="Q526" s="66">
        <v>9673</v>
      </c>
      <c r="R526" s="62" t="s">
        <v>562</v>
      </c>
      <c r="S526" s="16"/>
    </row>
    <row r="527" spans="1:19" s="10" customFormat="1" ht="20.100000000000001" customHeight="1" x14ac:dyDescent="0.25">
      <c r="A527" s="107" t="s">
        <v>273</v>
      </c>
      <c r="B527" s="52" t="s">
        <v>35</v>
      </c>
      <c r="C527" s="107">
        <v>1952</v>
      </c>
      <c r="D527" s="107" t="s">
        <v>914</v>
      </c>
      <c r="E527" s="107" t="s">
        <v>913</v>
      </c>
      <c r="F527" s="116">
        <v>4</v>
      </c>
      <c r="G527" s="116">
        <v>1</v>
      </c>
      <c r="H527" s="117">
        <v>1328.1</v>
      </c>
      <c r="I527" s="117">
        <v>35.299999999999997</v>
      </c>
      <c r="J527" s="117">
        <v>1124.5999999999999</v>
      </c>
      <c r="K527" s="66">
        <f t="shared" si="132"/>
        <v>2337344</v>
      </c>
      <c r="L527" s="66">
        <v>0</v>
      </c>
      <c r="M527" s="66">
        <v>0</v>
      </c>
      <c r="N527" s="66">
        <v>0</v>
      </c>
      <c r="O527" s="28">
        <v>2337344</v>
      </c>
      <c r="P527" s="66">
        <f t="shared" si="130"/>
        <v>1759.9156690008283</v>
      </c>
      <c r="Q527" s="66">
        <v>9673</v>
      </c>
      <c r="R527" s="62" t="s">
        <v>562</v>
      </c>
      <c r="S527" s="16"/>
    </row>
    <row r="528" spans="1:19" s="10" customFormat="1" ht="20.100000000000001" customHeight="1" x14ac:dyDescent="0.25">
      <c r="A528" s="107" t="s">
        <v>274</v>
      </c>
      <c r="B528" s="52" t="s">
        <v>36</v>
      </c>
      <c r="C528" s="107">
        <v>1953</v>
      </c>
      <c r="D528" s="107" t="s">
        <v>914</v>
      </c>
      <c r="E528" s="107" t="s">
        <v>913</v>
      </c>
      <c r="F528" s="116">
        <v>2</v>
      </c>
      <c r="G528" s="116">
        <v>2</v>
      </c>
      <c r="H528" s="117">
        <v>617.29999999999995</v>
      </c>
      <c r="I528" s="117">
        <v>535.79999999999995</v>
      </c>
      <c r="J528" s="117">
        <v>237.55</v>
      </c>
      <c r="K528" s="66">
        <f t="shared" si="132"/>
        <v>1554867</v>
      </c>
      <c r="L528" s="66">
        <v>0</v>
      </c>
      <c r="M528" s="66">
        <v>0</v>
      </c>
      <c r="N528" s="66">
        <v>0</v>
      </c>
      <c r="O528" s="28">
        <v>1554867</v>
      </c>
      <c r="P528" s="66">
        <f t="shared" si="130"/>
        <v>2518.819050704682</v>
      </c>
      <c r="Q528" s="66">
        <v>9673</v>
      </c>
      <c r="R528" s="62" t="s">
        <v>562</v>
      </c>
      <c r="S528" s="16"/>
    </row>
    <row r="529" spans="1:19" s="10" customFormat="1" ht="20.100000000000001" customHeight="1" x14ac:dyDescent="0.25">
      <c r="A529" s="107" t="s">
        <v>275</v>
      </c>
      <c r="B529" s="52" t="s">
        <v>555</v>
      </c>
      <c r="C529" s="107">
        <v>1964</v>
      </c>
      <c r="D529" s="107" t="s">
        <v>914</v>
      </c>
      <c r="E529" s="107" t="s">
        <v>913</v>
      </c>
      <c r="F529" s="116">
        <v>1</v>
      </c>
      <c r="G529" s="116">
        <v>2</v>
      </c>
      <c r="H529" s="117">
        <v>139.9</v>
      </c>
      <c r="I529" s="117">
        <v>0</v>
      </c>
      <c r="J529" s="117">
        <v>139.9</v>
      </c>
      <c r="K529" s="66">
        <f t="shared" ref="K529:K535" si="133">SUM(L529:O529)</f>
        <v>1719804.99</v>
      </c>
      <c r="L529" s="66">
        <v>0</v>
      </c>
      <c r="M529" s="66">
        <v>0</v>
      </c>
      <c r="N529" s="66">
        <v>0</v>
      </c>
      <c r="O529" s="28">
        <v>1719804.99</v>
      </c>
      <c r="P529" s="66">
        <f t="shared" si="130"/>
        <v>12293.102144388849</v>
      </c>
      <c r="Q529" s="66">
        <v>9673</v>
      </c>
      <c r="R529" s="40" t="s">
        <v>1075</v>
      </c>
      <c r="S529" s="16"/>
    </row>
    <row r="530" spans="1:19" s="10" customFormat="1" ht="20.100000000000001" customHeight="1" x14ac:dyDescent="0.25">
      <c r="A530" s="107" t="s">
        <v>1266</v>
      </c>
      <c r="B530" s="52" t="s">
        <v>37</v>
      </c>
      <c r="C530" s="107">
        <v>1953</v>
      </c>
      <c r="D530" s="107" t="s">
        <v>914</v>
      </c>
      <c r="E530" s="107" t="s">
        <v>913</v>
      </c>
      <c r="F530" s="116">
        <v>3</v>
      </c>
      <c r="G530" s="116">
        <v>4</v>
      </c>
      <c r="H530" s="117">
        <v>5714</v>
      </c>
      <c r="I530" s="117">
        <v>2901.9</v>
      </c>
      <c r="J530" s="117">
        <v>1620.9</v>
      </c>
      <c r="K530" s="66">
        <f t="shared" si="133"/>
        <v>16633167.689999999</v>
      </c>
      <c r="L530" s="66">
        <v>0</v>
      </c>
      <c r="M530" s="66">
        <v>0</v>
      </c>
      <c r="N530" s="66">
        <v>0</v>
      </c>
      <c r="O530" s="28">
        <v>16633167.689999999</v>
      </c>
      <c r="P530" s="66">
        <f t="shared" ref="P530:P535" si="134">K530/H530</f>
        <v>2910.9498932446622</v>
      </c>
      <c r="Q530" s="66">
        <v>9673</v>
      </c>
      <c r="R530" s="40" t="s">
        <v>553</v>
      </c>
      <c r="S530" s="16"/>
    </row>
    <row r="531" spans="1:19" s="10" customFormat="1" ht="20.100000000000001" customHeight="1" x14ac:dyDescent="0.25">
      <c r="A531" s="107" t="s">
        <v>276</v>
      </c>
      <c r="B531" s="52" t="s">
        <v>38</v>
      </c>
      <c r="C531" s="107">
        <v>1945</v>
      </c>
      <c r="D531" s="107" t="s">
        <v>914</v>
      </c>
      <c r="E531" s="107" t="s">
        <v>913</v>
      </c>
      <c r="F531" s="116">
        <v>4</v>
      </c>
      <c r="G531" s="116">
        <v>2</v>
      </c>
      <c r="H531" s="117">
        <v>2204.8000000000002</v>
      </c>
      <c r="I531" s="117">
        <v>1273.3</v>
      </c>
      <c r="J531" s="117">
        <v>743.9</v>
      </c>
      <c r="K531" s="66">
        <f t="shared" si="133"/>
        <v>8854534.2799999993</v>
      </c>
      <c r="L531" s="66">
        <v>0</v>
      </c>
      <c r="M531" s="66">
        <v>0</v>
      </c>
      <c r="N531" s="66">
        <v>0</v>
      </c>
      <c r="O531" s="28">
        <v>8854534.2799999993</v>
      </c>
      <c r="P531" s="66">
        <f t="shared" si="134"/>
        <v>4016.0260703918716</v>
      </c>
      <c r="Q531" s="66">
        <v>9673</v>
      </c>
      <c r="R531" s="40" t="s">
        <v>553</v>
      </c>
      <c r="S531" s="16"/>
    </row>
    <row r="532" spans="1:19" s="10" customFormat="1" ht="20.100000000000001" customHeight="1" x14ac:dyDescent="0.25">
      <c r="A532" s="107" t="s">
        <v>277</v>
      </c>
      <c r="B532" s="52" t="s">
        <v>1343</v>
      </c>
      <c r="C532" s="107">
        <v>1960</v>
      </c>
      <c r="D532" s="107" t="s">
        <v>914</v>
      </c>
      <c r="E532" s="107" t="s">
        <v>913</v>
      </c>
      <c r="F532" s="116">
        <v>5</v>
      </c>
      <c r="G532" s="116">
        <v>9</v>
      </c>
      <c r="H532" s="117">
        <v>10097.799999999999</v>
      </c>
      <c r="I532" s="117">
        <v>1803.7</v>
      </c>
      <c r="J532" s="117">
        <v>7275.2</v>
      </c>
      <c r="K532" s="66">
        <f t="shared" si="133"/>
        <v>59279400</v>
      </c>
      <c r="L532" s="66">
        <v>0</v>
      </c>
      <c r="M532" s="66">
        <v>0</v>
      </c>
      <c r="N532" s="66">
        <v>0</v>
      </c>
      <c r="O532" s="28">
        <v>59279400</v>
      </c>
      <c r="P532" s="66">
        <f t="shared" si="134"/>
        <v>5870.5262532432807</v>
      </c>
      <c r="Q532" s="66">
        <v>9673</v>
      </c>
      <c r="R532" s="62" t="s">
        <v>562</v>
      </c>
      <c r="S532" s="16"/>
    </row>
    <row r="533" spans="1:19" s="10" customFormat="1" ht="20.100000000000001" customHeight="1" x14ac:dyDescent="0.25">
      <c r="A533" s="107" t="s">
        <v>278</v>
      </c>
      <c r="B533" s="52" t="s">
        <v>39</v>
      </c>
      <c r="C533" s="107">
        <v>1950</v>
      </c>
      <c r="D533" s="107" t="s">
        <v>914</v>
      </c>
      <c r="E533" s="107" t="s">
        <v>913</v>
      </c>
      <c r="F533" s="116">
        <v>3</v>
      </c>
      <c r="G533" s="116">
        <v>1</v>
      </c>
      <c r="H533" s="117">
        <v>1336.9</v>
      </c>
      <c r="I533" s="117">
        <v>936.9</v>
      </c>
      <c r="J533" s="117">
        <v>225.5</v>
      </c>
      <c r="K533" s="66">
        <f t="shared" si="133"/>
        <v>4981662</v>
      </c>
      <c r="L533" s="66">
        <v>0</v>
      </c>
      <c r="M533" s="66">
        <v>0</v>
      </c>
      <c r="N533" s="66">
        <v>0</v>
      </c>
      <c r="O533" s="28">
        <v>4981662</v>
      </c>
      <c r="P533" s="66">
        <f t="shared" si="134"/>
        <v>3726.2787044655543</v>
      </c>
      <c r="Q533" s="66">
        <v>9673</v>
      </c>
      <c r="R533" s="62" t="s">
        <v>562</v>
      </c>
      <c r="S533" s="16"/>
    </row>
    <row r="534" spans="1:19" s="10" customFormat="1" ht="18" customHeight="1" x14ac:dyDescent="0.25">
      <c r="A534" s="107" t="s">
        <v>279</v>
      </c>
      <c r="B534" s="52" t="s">
        <v>40</v>
      </c>
      <c r="C534" s="107">
        <v>1941</v>
      </c>
      <c r="D534" s="107" t="s">
        <v>914</v>
      </c>
      <c r="E534" s="107" t="s">
        <v>913</v>
      </c>
      <c r="F534" s="116">
        <v>4</v>
      </c>
      <c r="G534" s="116">
        <v>3</v>
      </c>
      <c r="H534" s="117">
        <v>3995.7</v>
      </c>
      <c r="I534" s="117">
        <v>3035.9</v>
      </c>
      <c r="J534" s="117">
        <v>2059.64</v>
      </c>
      <c r="K534" s="66">
        <f t="shared" si="133"/>
        <v>11049392</v>
      </c>
      <c r="L534" s="66">
        <v>0</v>
      </c>
      <c r="M534" s="66">
        <v>0</v>
      </c>
      <c r="N534" s="66">
        <v>0</v>
      </c>
      <c r="O534" s="28">
        <v>11049392</v>
      </c>
      <c r="P534" s="66">
        <f t="shared" si="134"/>
        <v>2765.320719773757</v>
      </c>
      <c r="Q534" s="66">
        <v>9673</v>
      </c>
      <c r="R534" s="62" t="s">
        <v>562</v>
      </c>
      <c r="S534" s="16"/>
    </row>
    <row r="535" spans="1:19" s="10" customFormat="1" ht="18" customHeight="1" x14ac:dyDescent="0.25">
      <c r="A535" s="107" t="s">
        <v>280</v>
      </c>
      <c r="B535" s="52" t="s">
        <v>41</v>
      </c>
      <c r="C535" s="107">
        <v>1946</v>
      </c>
      <c r="D535" s="107" t="s">
        <v>914</v>
      </c>
      <c r="E535" s="107" t="s">
        <v>913</v>
      </c>
      <c r="F535" s="116">
        <v>4</v>
      </c>
      <c r="G535" s="116">
        <v>6</v>
      </c>
      <c r="H535" s="117">
        <v>5733.3</v>
      </c>
      <c r="I535" s="117">
        <v>4736</v>
      </c>
      <c r="J535" s="117">
        <v>3520.64</v>
      </c>
      <c r="K535" s="66">
        <f t="shared" si="133"/>
        <v>15464749</v>
      </c>
      <c r="L535" s="66">
        <v>0</v>
      </c>
      <c r="M535" s="66">
        <v>0</v>
      </c>
      <c r="N535" s="66">
        <v>0</v>
      </c>
      <c r="O535" s="28">
        <v>15464749</v>
      </c>
      <c r="P535" s="66">
        <f t="shared" si="134"/>
        <v>2697.3556241606057</v>
      </c>
      <c r="Q535" s="66">
        <v>9673</v>
      </c>
      <c r="R535" s="62" t="s">
        <v>562</v>
      </c>
      <c r="S535" s="16"/>
    </row>
    <row r="536" spans="1:19" s="10" customFormat="1" ht="18" customHeight="1" x14ac:dyDescent="0.25">
      <c r="A536" s="107" t="s">
        <v>1267</v>
      </c>
      <c r="B536" s="52" t="s">
        <v>42</v>
      </c>
      <c r="C536" s="107">
        <v>1954</v>
      </c>
      <c r="D536" s="107" t="s">
        <v>914</v>
      </c>
      <c r="E536" s="107" t="s">
        <v>913</v>
      </c>
      <c r="F536" s="116">
        <v>2</v>
      </c>
      <c r="G536" s="116">
        <v>1</v>
      </c>
      <c r="H536" s="117">
        <v>708.9</v>
      </c>
      <c r="I536" s="117">
        <v>620.1</v>
      </c>
      <c r="J536" s="117">
        <v>572.42999999999995</v>
      </c>
      <c r="K536" s="66">
        <f t="shared" ref="K536" si="135">SUM(L536:O536)</f>
        <v>1774892</v>
      </c>
      <c r="L536" s="66">
        <v>0</v>
      </c>
      <c r="M536" s="66">
        <v>0</v>
      </c>
      <c r="N536" s="66">
        <v>0</v>
      </c>
      <c r="O536" s="28">
        <v>1774892</v>
      </c>
      <c r="P536" s="66">
        <f t="shared" si="130"/>
        <v>2503.7269008322755</v>
      </c>
      <c r="Q536" s="66">
        <v>9673</v>
      </c>
      <c r="R536" s="62" t="s">
        <v>562</v>
      </c>
      <c r="S536" s="16"/>
    </row>
    <row r="537" spans="1:19" s="10" customFormat="1" ht="18" customHeight="1" x14ac:dyDescent="0.25">
      <c r="A537" s="107" t="s">
        <v>281</v>
      </c>
      <c r="B537" s="52" t="s">
        <v>43</v>
      </c>
      <c r="C537" s="107">
        <v>1970</v>
      </c>
      <c r="D537" s="107" t="s">
        <v>914</v>
      </c>
      <c r="E537" s="107" t="s">
        <v>913</v>
      </c>
      <c r="F537" s="116">
        <v>5</v>
      </c>
      <c r="G537" s="116">
        <v>4</v>
      </c>
      <c r="H537" s="117">
        <v>4214.3999999999996</v>
      </c>
      <c r="I537" s="117">
        <v>3394.1</v>
      </c>
      <c r="J537" s="117">
        <v>2560.6</v>
      </c>
      <c r="K537" s="66">
        <f t="shared" ref="K537:K538" si="136">SUM(L537:O537)</f>
        <v>2128571.7799999998</v>
      </c>
      <c r="L537" s="66">
        <v>0</v>
      </c>
      <c r="M537" s="66">
        <v>0</v>
      </c>
      <c r="N537" s="66">
        <v>0</v>
      </c>
      <c r="O537" s="28">
        <v>2128571.7799999998</v>
      </c>
      <c r="P537" s="66">
        <f t="shared" si="130"/>
        <v>505.07113230827639</v>
      </c>
      <c r="Q537" s="66">
        <v>9673</v>
      </c>
      <c r="R537" s="62" t="s">
        <v>1075</v>
      </c>
      <c r="S537" s="16"/>
    </row>
    <row r="538" spans="1:19" s="10" customFormat="1" ht="18" customHeight="1" x14ac:dyDescent="0.25">
      <c r="A538" s="107" t="s">
        <v>282</v>
      </c>
      <c r="B538" s="52" t="s">
        <v>1344</v>
      </c>
      <c r="C538" s="107">
        <v>1969</v>
      </c>
      <c r="D538" s="107" t="s">
        <v>914</v>
      </c>
      <c r="E538" s="107" t="s">
        <v>913</v>
      </c>
      <c r="F538" s="116">
        <v>5</v>
      </c>
      <c r="G538" s="116">
        <v>3</v>
      </c>
      <c r="H538" s="117">
        <v>2487.8000000000002</v>
      </c>
      <c r="I538" s="117">
        <v>343.8</v>
      </c>
      <c r="J538" s="117">
        <v>2144</v>
      </c>
      <c r="K538" s="66">
        <f t="shared" si="136"/>
        <v>7137890.5999999996</v>
      </c>
      <c r="L538" s="66">
        <v>0</v>
      </c>
      <c r="M538" s="66">
        <v>0</v>
      </c>
      <c r="N538" s="66">
        <v>0</v>
      </c>
      <c r="O538" s="28">
        <v>7137890.5999999996</v>
      </c>
      <c r="P538" s="66">
        <f t="shared" si="130"/>
        <v>2869.1577297210383</v>
      </c>
      <c r="Q538" s="66">
        <v>9673</v>
      </c>
      <c r="R538" s="62" t="s">
        <v>562</v>
      </c>
      <c r="S538" s="16"/>
    </row>
    <row r="539" spans="1:19" s="10" customFormat="1" ht="18" customHeight="1" x14ac:dyDescent="0.25">
      <c r="A539" s="107" t="s">
        <v>283</v>
      </c>
      <c r="B539" s="52" t="s">
        <v>44</v>
      </c>
      <c r="C539" s="107">
        <v>1953</v>
      </c>
      <c r="D539" s="107" t="s">
        <v>914</v>
      </c>
      <c r="E539" s="107" t="s">
        <v>913</v>
      </c>
      <c r="F539" s="116">
        <v>3</v>
      </c>
      <c r="G539" s="116">
        <v>3</v>
      </c>
      <c r="H539" s="117">
        <v>2922.2</v>
      </c>
      <c r="I539" s="117">
        <v>1237.8</v>
      </c>
      <c r="J539" s="117">
        <v>786.96</v>
      </c>
      <c r="K539" s="66">
        <f t="shared" ref="K539:K550" si="137">SUM(L539:O539)</f>
        <v>7138941.0599999996</v>
      </c>
      <c r="L539" s="66">
        <v>0</v>
      </c>
      <c r="M539" s="66">
        <v>0</v>
      </c>
      <c r="N539" s="66">
        <v>0</v>
      </c>
      <c r="O539" s="28">
        <v>7138941.0599999996</v>
      </c>
      <c r="P539" s="66">
        <f t="shared" ref="P539:P551" si="138">K539/H539</f>
        <v>2443.0022106631991</v>
      </c>
      <c r="Q539" s="66">
        <v>9673</v>
      </c>
      <c r="R539" s="62" t="s">
        <v>1075</v>
      </c>
      <c r="S539" s="16"/>
    </row>
    <row r="540" spans="1:19" s="10" customFormat="1" ht="18" customHeight="1" x14ac:dyDescent="0.25">
      <c r="A540" s="107" t="s">
        <v>284</v>
      </c>
      <c r="B540" s="52" t="s">
        <v>46</v>
      </c>
      <c r="C540" s="107">
        <v>1953</v>
      </c>
      <c r="D540" s="107" t="s">
        <v>914</v>
      </c>
      <c r="E540" s="107" t="s">
        <v>913</v>
      </c>
      <c r="F540" s="116">
        <v>2</v>
      </c>
      <c r="G540" s="116">
        <v>1</v>
      </c>
      <c r="H540" s="117">
        <v>659.3</v>
      </c>
      <c r="I540" s="117">
        <v>378.7</v>
      </c>
      <c r="J540" s="117">
        <v>247.9</v>
      </c>
      <c r="K540" s="66">
        <f t="shared" si="137"/>
        <v>2561137.19</v>
      </c>
      <c r="L540" s="66">
        <v>0</v>
      </c>
      <c r="M540" s="66">
        <v>0</v>
      </c>
      <c r="N540" s="66">
        <v>0</v>
      </c>
      <c r="O540" s="28">
        <v>2561137.19</v>
      </c>
      <c r="P540" s="66">
        <f t="shared" si="138"/>
        <v>3884.6309570756866</v>
      </c>
      <c r="Q540" s="66">
        <v>9673</v>
      </c>
      <c r="R540" s="62" t="s">
        <v>1075</v>
      </c>
      <c r="S540" s="16"/>
    </row>
    <row r="541" spans="1:19" s="10" customFormat="1" ht="18" customHeight="1" x14ac:dyDescent="0.25">
      <c r="A541" s="107" t="s">
        <v>285</v>
      </c>
      <c r="B541" s="52" t="s">
        <v>47</v>
      </c>
      <c r="C541" s="107">
        <v>1952</v>
      </c>
      <c r="D541" s="107" t="s">
        <v>914</v>
      </c>
      <c r="E541" s="107" t="s">
        <v>913</v>
      </c>
      <c r="F541" s="116">
        <v>2</v>
      </c>
      <c r="G541" s="116">
        <v>2</v>
      </c>
      <c r="H541" s="117">
        <v>747.6</v>
      </c>
      <c r="I541" s="117">
        <v>673.6</v>
      </c>
      <c r="J541" s="117">
        <v>331.24</v>
      </c>
      <c r="K541" s="66">
        <f t="shared" si="137"/>
        <v>4402411.79</v>
      </c>
      <c r="L541" s="66">
        <v>0</v>
      </c>
      <c r="M541" s="66">
        <v>0</v>
      </c>
      <c r="N541" s="66">
        <v>0</v>
      </c>
      <c r="O541" s="28">
        <v>4402411.79</v>
      </c>
      <c r="P541" s="66">
        <f t="shared" si="138"/>
        <v>5888.7263108614234</v>
      </c>
      <c r="Q541" s="66">
        <v>9673</v>
      </c>
      <c r="R541" s="62" t="s">
        <v>1075</v>
      </c>
      <c r="S541" s="16"/>
    </row>
    <row r="542" spans="1:19" s="10" customFormat="1" ht="18" customHeight="1" x14ac:dyDescent="0.25">
      <c r="A542" s="107" t="s">
        <v>286</v>
      </c>
      <c r="B542" s="52" t="s">
        <v>48</v>
      </c>
      <c r="C542" s="107">
        <v>1952</v>
      </c>
      <c r="D542" s="107" t="s">
        <v>914</v>
      </c>
      <c r="E542" s="107" t="s">
        <v>913</v>
      </c>
      <c r="F542" s="116">
        <v>3</v>
      </c>
      <c r="G542" s="116">
        <v>3</v>
      </c>
      <c r="H542" s="117">
        <v>2147.1999999999998</v>
      </c>
      <c r="I542" s="117">
        <v>1695.6</v>
      </c>
      <c r="J542" s="117">
        <v>189.26</v>
      </c>
      <c r="K542" s="66">
        <f t="shared" si="137"/>
        <v>5800867</v>
      </c>
      <c r="L542" s="66">
        <v>0</v>
      </c>
      <c r="M542" s="66">
        <v>0</v>
      </c>
      <c r="N542" s="66">
        <v>0</v>
      </c>
      <c r="O542" s="28">
        <v>5800867</v>
      </c>
      <c r="P542" s="66">
        <f t="shared" si="138"/>
        <v>2701.5960320417289</v>
      </c>
      <c r="Q542" s="66">
        <v>9673</v>
      </c>
      <c r="R542" s="62" t="s">
        <v>562</v>
      </c>
      <c r="S542" s="16"/>
    </row>
    <row r="543" spans="1:19" s="10" customFormat="1" ht="18" customHeight="1" x14ac:dyDescent="0.25">
      <c r="A543" s="107" t="s">
        <v>287</v>
      </c>
      <c r="B543" s="52" t="s">
        <v>49</v>
      </c>
      <c r="C543" s="107">
        <v>1952</v>
      </c>
      <c r="D543" s="107" t="s">
        <v>914</v>
      </c>
      <c r="E543" s="107" t="s">
        <v>913</v>
      </c>
      <c r="F543" s="116">
        <v>2</v>
      </c>
      <c r="G543" s="116">
        <v>2</v>
      </c>
      <c r="H543" s="117">
        <v>755.2</v>
      </c>
      <c r="I543" s="117">
        <v>683.2</v>
      </c>
      <c r="J543" s="117">
        <v>488.93</v>
      </c>
      <c r="K543" s="66">
        <f t="shared" si="137"/>
        <v>3684947.64</v>
      </c>
      <c r="L543" s="66">
        <v>0</v>
      </c>
      <c r="M543" s="66">
        <v>0</v>
      </c>
      <c r="N543" s="66">
        <v>0</v>
      </c>
      <c r="O543" s="28">
        <v>3684947.64</v>
      </c>
      <c r="P543" s="66">
        <f t="shared" si="138"/>
        <v>4879.4327860169487</v>
      </c>
      <c r="Q543" s="66">
        <v>9673</v>
      </c>
      <c r="R543" s="62" t="s">
        <v>1075</v>
      </c>
      <c r="S543" s="16"/>
    </row>
    <row r="544" spans="1:19" s="10" customFormat="1" ht="18" customHeight="1" x14ac:dyDescent="0.25">
      <c r="A544" s="107" t="s">
        <v>288</v>
      </c>
      <c r="B544" s="52" t="s">
        <v>50</v>
      </c>
      <c r="C544" s="107">
        <v>1953</v>
      </c>
      <c r="D544" s="107" t="s">
        <v>914</v>
      </c>
      <c r="E544" s="107" t="s">
        <v>913</v>
      </c>
      <c r="F544" s="116">
        <v>2</v>
      </c>
      <c r="G544" s="116">
        <v>3</v>
      </c>
      <c r="H544" s="117">
        <v>2420.6</v>
      </c>
      <c r="I544" s="117">
        <v>680.2</v>
      </c>
      <c r="J544" s="117">
        <v>309.77</v>
      </c>
      <c r="K544" s="66">
        <f t="shared" si="137"/>
        <v>4496724.76</v>
      </c>
      <c r="L544" s="66">
        <v>0</v>
      </c>
      <c r="M544" s="66">
        <v>0</v>
      </c>
      <c r="N544" s="66">
        <v>0</v>
      </c>
      <c r="O544" s="28">
        <v>4496724.76</v>
      </c>
      <c r="P544" s="66">
        <f t="shared" si="138"/>
        <v>1857.6901429397669</v>
      </c>
      <c r="Q544" s="66">
        <v>9673</v>
      </c>
      <c r="R544" s="62" t="s">
        <v>1075</v>
      </c>
      <c r="S544" s="16"/>
    </row>
    <row r="545" spans="1:19" s="10" customFormat="1" ht="18" customHeight="1" x14ac:dyDescent="0.25">
      <c r="A545" s="107" t="s">
        <v>289</v>
      </c>
      <c r="B545" s="52" t="s">
        <v>51</v>
      </c>
      <c r="C545" s="107">
        <v>1953</v>
      </c>
      <c r="D545" s="107" t="s">
        <v>914</v>
      </c>
      <c r="E545" s="107" t="s">
        <v>913</v>
      </c>
      <c r="F545" s="116">
        <v>2</v>
      </c>
      <c r="G545" s="116">
        <v>2</v>
      </c>
      <c r="H545" s="117">
        <v>1680.6</v>
      </c>
      <c r="I545" s="117">
        <v>1580.6</v>
      </c>
      <c r="J545" s="117">
        <v>880.23</v>
      </c>
      <c r="K545" s="66">
        <f t="shared" si="137"/>
        <v>3991347.53</v>
      </c>
      <c r="L545" s="66">
        <v>0</v>
      </c>
      <c r="M545" s="66">
        <v>0</v>
      </c>
      <c r="N545" s="66">
        <v>0</v>
      </c>
      <c r="O545" s="28">
        <v>3991347.53</v>
      </c>
      <c r="P545" s="66">
        <f t="shared" si="138"/>
        <v>2374.9539033678448</v>
      </c>
      <c r="Q545" s="66">
        <v>9673</v>
      </c>
      <c r="R545" s="62" t="s">
        <v>1075</v>
      </c>
      <c r="S545" s="16"/>
    </row>
    <row r="546" spans="1:19" s="10" customFormat="1" ht="18" customHeight="1" x14ac:dyDescent="0.25">
      <c r="A546" s="107" t="s">
        <v>290</v>
      </c>
      <c r="B546" s="52" t="s">
        <v>52</v>
      </c>
      <c r="C546" s="107">
        <v>1953</v>
      </c>
      <c r="D546" s="107" t="s">
        <v>914</v>
      </c>
      <c r="E546" s="107" t="s">
        <v>913</v>
      </c>
      <c r="F546" s="116">
        <v>2</v>
      </c>
      <c r="G546" s="116">
        <v>3</v>
      </c>
      <c r="H546" s="117">
        <v>2331.1999999999998</v>
      </c>
      <c r="I546" s="117">
        <v>872.2</v>
      </c>
      <c r="J546" s="117">
        <v>490.63</v>
      </c>
      <c r="K546" s="66">
        <f t="shared" si="137"/>
        <v>5606923.1900000004</v>
      </c>
      <c r="L546" s="66">
        <v>0</v>
      </c>
      <c r="M546" s="66">
        <v>0</v>
      </c>
      <c r="N546" s="66">
        <v>0</v>
      </c>
      <c r="O546" s="28">
        <v>5606923.1900000004</v>
      </c>
      <c r="P546" s="66">
        <f t="shared" si="138"/>
        <v>2405.1660904255323</v>
      </c>
      <c r="Q546" s="66">
        <v>9673</v>
      </c>
      <c r="R546" s="62" t="s">
        <v>1075</v>
      </c>
      <c r="S546" s="16"/>
    </row>
    <row r="547" spans="1:19" s="10" customFormat="1" ht="18" customHeight="1" x14ac:dyDescent="0.25">
      <c r="A547" s="107" t="s">
        <v>1362</v>
      </c>
      <c r="B547" s="52" t="s">
        <v>45</v>
      </c>
      <c r="C547" s="107">
        <v>1993</v>
      </c>
      <c r="D547" s="107" t="s">
        <v>914</v>
      </c>
      <c r="E547" s="107" t="s">
        <v>913</v>
      </c>
      <c r="F547" s="116">
        <v>5</v>
      </c>
      <c r="G547" s="116">
        <v>6</v>
      </c>
      <c r="H547" s="117">
        <v>7563.7</v>
      </c>
      <c r="I547" s="117">
        <v>4444.2</v>
      </c>
      <c r="J547" s="117">
        <v>2447.83</v>
      </c>
      <c r="K547" s="66">
        <f t="shared" si="137"/>
        <v>4810216</v>
      </c>
      <c r="L547" s="66">
        <v>0</v>
      </c>
      <c r="M547" s="66">
        <v>0</v>
      </c>
      <c r="N547" s="66">
        <v>0</v>
      </c>
      <c r="O547" s="28">
        <v>4810216</v>
      </c>
      <c r="P547" s="66">
        <f t="shared" si="138"/>
        <v>635.9607070613589</v>
      </c>
      <c r="Q547" s="66">
        <v>9673</v>
      </c>
      <c r="R547" s="62" t="s">
        <v>562</v>
      </c>
      <c r="S547" s="16"/>
    </row>
    <row r="548" spans="1:19" s="10" customFormat="1" ht="18" customHeight="1" x14ac:dyDescent="0.25">
      <c r="A548" s="107" t="s">
        <v>291</v>
      </c>
      <c r="B548" s="52" t="s">
        <v>53</v>
      </c>
      <c r="C548" s="107">
        <v>1953</v>
      </c>
      <c r="D548" s="107" t="s">
        <v>914</v>
      </c>
      <c r="E548" s="107" t="s">
        <v>913</v>
      </c>
      <c r="F548" s="116">
        <v>2</v>
      </c>
      <c r="G548" s="116">
        <v>3</v>
      </c>
      <c r="H548" s="117">
        <v>2304.1999999999998</v>
      </c>
      <c r="I548" s="117">
        <v>884.6</v>
      </c>
      <c r="J548" s="117">
        <v>629.07000000000005</v>
      </c>
      <c r="K548" s="66">
        <f t="shared" si="137"/>
        <v>5829859.0800000001</v>
      </c>
      <c r="L548" s="66">
        <v>0</v>
      </c>
      <c r="M548" s="66">
        <v>0</v>
      </c>
      <c r="N548" s="66">
        <v>0</v>
      </c>
      <c r="O548" s="28">
        <v>5829859.0800000001</v>
      </c>
      <c r="P548" s="66">
        <f t="shared" si="138"/>
        <v>2530.1011544136795</v>
      </c>
      <c r="Q548" s="66">
        <v>9673</v>
      </c>
      <c r="R548" s="62" t="s">
        <v>1075</v>
      </c>
      <c r="S548" s="16"/>
    </row>
    <row r="549" spans="1:19" s="10" customFormat="1" ht="18.75" customHeight="1" x14ac:dyDescent="0.25">
      <c r="A549" s="107" t="s">
        <v>292</v>
      </c>
      <c r="B549" s="52" t="s">
        <v>54</v>
      </c>
      <c r="C549" s="107">
        <v>1953</v>
      </c>
      <c r="D549" s="107" t="s">
        <v>914</v>
      </c>
      <c r="E549" s="107" t="s">
        <v>913</v>
      </c>
      <c r="F549" s="116">
        <v>2</v>
      </c>
      <c r="G549" s="116">
        <v>2</v>
      </c>
      <c r="H549" s="117">
        <v>1279.8</v>
      </c>
      <c r="I549" s="117">
        <v>690.6</v>
      </c>
      <c r="J549" s="117">
        <v>386.2</v>
      </c>
      <c r="K549" s="66">
        <f t="shared" si="137"/>
        <v>4246284.47</v>
      </c>
      <c r="L549" s="66">
        <v>0</v>
      </c>
      <c r="M549" s="66">
        <v>0</v>
      </c>
      <c r="N549" s="66">
        <v>0</v>
      </c>
      <c r="O549" s="28">
        <v>4246284.47</v>
      </c>
      <c r="P549" s="66">
        <f t="shared" si="138"/>
        <v>3317.9281684638222</v>
      </c>
      <c r="Q549" s="66">
        <v>9673</v>
      </c>
      <c r="R549" s="62" t="s">
        <v>1075</v>
      </c>
      <c r="S549" s="16"/>
    </row>
    <row r="550" spans="1:19" s="10" customFormat="1" ht="18.75" customHeight="1" x14ac:dyDescent="0.25">
      <c r="A550" s="107" t="s">
        <v>293</v>
      </c>
      <c r="B550" s="52" t="s">
        <v>55</v>
      </c>
      <c r="C550" s="107">
        <v>1953</v>
      </c>
      <c r="D550" s="107" t="s">
        <v>914</v>
      </c>
      <c r="E550" s="107" t="s">
        <v>913</v>
      </c>
      <c r="F550" s="116">
        <v>2</v>
      </c>
      <c r="G550" s="116">
        <v>3</v>
      </c>
      <c r="H550" s="117">
        <v>1661.3</v>
      </c>
      <c r="I550" s="117">
        <v>893</v>
      </c>
      <c r="J550" s="117">
        <v>752.05</v>
      </c>
      <c r="K550" s="66">
        <f t="shared" si="137"/>
        <v>4995438.47</v>
      </c>
      <c r="L550" s="66">
        <v>0</v>
      </c>
      <c r="M550" s="66">
        <v>0</v>
      </c>
      <c r="N550" s="66">
        <v>0</v>
      </c>
      <c r="O550" s="28">
        <v>4995438.47</v>
      </c>
      <c r="P550" s="66">
        <f t="shared" si="138"/>
        <v>3006.9454463372058</v>
      </c>
      <c r="Q550" s="66">
        <v>9673</v>
      </c>
      <c r="R550" s="62" t="s">
        <v>1075</v>
      </c>
      <c r="S550" s="16"/>
    </row>
    <row r="551" spans="1:19" s="10" customFormat="1" ht="18.75" customHeight="1" x14ac:dyDescent="0.25">
      <c r="A551" s="187" t="s">
        <v>294</v>
      </c>
      <c r="B551" s="163" t="s">
        <v>56</v>
      </c>
      <c r="C551" s="187">
        <v>1957</v>
      </c>
      <c r="D551" s="187" t="s">
        <v>914</v>
      </c>
      <c r="E551" s="187" t="s">
        <v>913</v>
      </c>
      <c r="F551" s="191">
        <v>2</v>
      </c>
      <c r="G551" s="191">
        <v>1</v>
      </c>
      <c r="H551" s="173">
        <v>1340.5</v>
      </c>
      <c r="I551" s="173">
        <v>783</v>
      </c>
      <c r="J551" s="173">
        <v>122.9</v>
      </c>
      <c r="K551" s="66">
        <f t="shared" ref="K551:K553" si="139">SUM(L551:O551)</f>
        <v>2485662.98</v>
      </c>
      <c r="L551" s="66">
        <v>0</v>
      </c>
      <c r="M551" s="66">
        <v>0</v>
      </c>
      <c r="N551" s="66">
        <v>0</v>
      </c>
      <c r="O551" s="28">
        <v>2485662.98</v>
      </c>
      <c r="P551" s="66">
        <f t="shared" si="138"/>
        <v>1854.2804774337933</v>
      </c>
      <c r="Q551" s="66">
        <v>9673</v>
      </c>
      <c r="R551" s="62" t="s">
        <v>1075</v>
      </c>
      <c r="S551" s="16"/>
    </row>
    <row r="552" spans="1:19" s="10" customFormat="1" ht="18" customHeight="1" x14ac:dyDescent="0.25">
      <c r="A552" s="187"/>
      <c r="B552" s="163"/>
      <c r="C552" s="187"/>
      <c r="D552" s="187"/>
      <c r="E552" s="187"/>
      <c r="F552" s="191"/>
      <c r="G552" s="191"/>
      <c r="H552" s="173"/>
      <c r="I552" s="173"/>
      <c r="J552" s="173"/>
      <c r="K552" s="66">
        <f t="shared" si="139"/>
        <v>2578349.0499999998</v>
      </c>
      <c r="L552" s="66">
        <v>0</v>
      </c>
      <c r="M552" s="66">
        <v>0</v>
      </c>
      <c r="N552" s="66">
        <v>0</v>
      </c>
      <c r="O552" s="28">
        <v>2578349.0499999998</v>
      </c>
      <c r="P552" s="66">
        <f>K552/H551</f>
        <v>1923.4233867959715</v>
      </c>
      <c r="Q552" s="66">
        <v>9674</v>
      </c>
      <c r="R552" s="62" t="s">
        <v>553</v>
      </c>
      <c r="S552" s="16"/>
    </row>
    <row r="553" spans="1:19" s="10" customFormat="1" ht="20.45" customHeight="1" x14ac:dyDescent="0.25">
      <c r="A553" s="187"/>
      <c r="B553" s="163"/>
      <c r="C553" s="187"/>
      <c r="D553" s="187"/>
      <c r="E553" s="187"/>
      <c r="F553" s="191"/>
      <c r="G553" s="191"/>
      <c r="H553" s="173"/>
      <c r="I553" s="173"/>
      <c r="J553" s="173"/>
      <c r="K553" s="66">
        <f t="shared" si="139"/>
        <v>2067804</v>
      </c>
      <c r="L553" s="66">
        <v>0</v>
      </c>
      <c r="M553" s="66">
        <v>0</v>
      </c>
      <c r="N553" s="66">
        <v>0</v>
      </c>
      <c r="O553" s="28">
        <v>2067804</v>
      </c>
      <c r="P553" s="66">
        <f>K553/H551</f>
        <v>1542.5617306975009</v>
      </c>
      <c r="Q553" s="66">
        <v>9675</v>
      </c>
      <c r="R553" s="62" t="s">
        <v>562</v>
      </c>
      <c r="S553" s="16"/>
    </row>
    <row r="554" spans="1:19" s="10" customFormat="1" ht="18" customHeight="1" x14ac:dyDescent="0.25">
      <c r="A554" s="107" t="s">
        <v>295</v>
      </c>
      <c r="B554" s="52" t="s">
        <v>57</v>
      </c>
      <c r="C554" s="107">
        <v>1977</v>
      </c>
      <c r="D554" s="107" t="s">
        <v>914</v>
      </c>
      <c r="E554" s="107" t="s">
        <v>913</v>
      </c>
      <c r="F554" s="116">
        <v>5</v>
      </c>
      <c r="G554" s="116">
        <v>6</v>
      </c>
      <c r="H554" s="117">
        <v>4556.5</v>
      </c>
      <c r="I554" s="117">
        <v>4477.58</v>
      </c>
      <c r="J554" s="117">
        <v>3260.3</v>
      </c>
      <c r="K554" s="66">
        <f>SUM(L554:O554)</f>
        <v>3132798.89</v>
      </c>
      <c r="L554" s="66">
        <v>0</v>
      </c>
      <c r="M554" s="66">
        <v>0</v>
      </c>
      <c r="N554" s="66">
        <v>0</v>
      </c>
      <c r="O554" s="28">
        <v>3132798.89</v>
      </c>
      <c r="P554" s="66">
        <f t="shared" si="130"/>
        <v>687.54502139800286</v>
      </c>
      <c r="Q554" s="66">
        <v>9673</v>
      </c>
      <c r="R554" s="62" t="s">
        <v>1075</v>
      </c>
      <c r="S554" s="16"/>
    </row>
    <row r="555" spans="1:19" s="10" customFormat="1" ht="18" customHeight="1" x14ac:dyDescent="0.25">
      <c r="A555" s="107" t="s">
        <v>296</v>
      </c>
      <c r="B555" s="52" t="s">
        <v>1392</v>
      </c>
      <c r="C555" s="107" t="s">
        <v>1393</v>
      </c>
      <c r="D555" s="107" t="s">
        <v>914</v>
      </c>
      <c r="E555" s="107" t="s">
        <v>913</v>
      </c>
      <c r="F555" s="116">
        <v>4</v>
      </c>
      <c r="G555" s="116">
        <v>4</v>
      </c>
      <c r="H555" s="117">
        <v>2568.31</v>
      </c>
      <c r="I555" s="117">
        <v>246.7</v>
      </c>
      <c r="J555" s="117">
        <v>2321.61</v>
      </c>
      <c r="K555" s="66">
        <f>SUM(L555:O555)</f>
        <v>2611800</v>
      </c>
      <c r="L555" s="66">
        <v>0</v>
      </c>
      <c r="M555" s="66">
        <v>0</v>
      </c>
      <c r="N555" s="66">
        <v>0</v>
      </c>
      <c r="O555" s="28">
        <v>2611800</v>
      </c>
      <c r="P555" s="66">
        <f t="shared" ref="P555" si="140">K555/H555</f>
        <v>1016.9333141248526</v>
      </c>
      <c r="Q555" s="66">
        <v>9673</v>
      </c>
      <c r="R555" s="62" t="s">
        <v>562</v>
      </c>
      <c r="S555" s="16"/>
    </row>
    <row r="556" spans="1:19" s="10" customFormat="1" ht="18" customHeight="1" x14ac:dyDescent="0.25">
      <c r="A556" s="107" t="s">
        <v>297</v>
      </c>
      <c r="B556" s="52" t="s">
        <v>58</v>
      </c>
      <c r="C556" s="107">
        <v>1969</v>
      </c>
      <c r="D556" s="107" t="s">
        <v>914</v>
      </c>
      <c r="E556" s="107" t="s">
        <v>913</v>
      </c>
      <c r="F556" s="116">
        <v>5</v>
      </c>
      <c r="G556" s="116">
        <v>7</v>
      </c>
      <c r="H556" s="117">
        <v>6224</v>
      </c>
      <c r="I556" s="117">
        <v>4555.3</v>
      </c>
      <c r="J556" s="117">
        <v>3717.8</v>
      </c>
      <c r="K556" s="66">
        <f>SUM(L556:O556)</f>
        <v>3221996.9</v>
      </c>
      <c r="L556" s="66">
        <v>0</v>
      </c>
      <c r="M556" s="66">
        <v>0</v>
      </c>
      <c r="N556" s="66">
        <v>0</v>
      </c>
      <c r="O556" s="28">
        <v>3221996.9</v>
      </c>
      <c r="P556" s="66">
        <f t="shared" si="130"/>
        <v>517.67302377892031</v>
      </c>
      <c r="Q556" s="66">
        <v>9673</v>
      </c>
      <c r="R556" s="62" t="s">
        <v>1075</v>
      </c>
      <c r="S556" s="16"/>
    </row>
    <row r="557" spans="1:19" s="10" customFormat="1" ht="18" customHeight="1" x14ac:dyDescent="0.25">
      <c r="A557" s="107" t="s">
        <v>298</v>
      </c>
      <c r="B557" s="52" t="s">
        <v>59</v>
      </c>
      <c r="C557" s="107">
        <v>1941</v>
      </c>
      <c r="D557" s="107" t="s">
        <v>914</v>
      </c>
      <c r="E557" s="130" t="s">
        <v>913</v>
      </c>
      <c r="F557" s="116">
        <v>3</v>
      </c>
      <c r="G557" s="116">
        <v>3</v>
      </c>
      <c r="H557" s="117">
        <v>3486.6</v>
      </c>
      <c r="I557" s="117">
        <v>2144.8000000000002</v>
      </c>
      <c r="J557" s="117">
        <v>1263.2</v>
      </c>
      <c r="K557" s="66">
        <f t="shared" ref="K557:K566" si="141">SUM(L557:O557)</f>
        <v>4418105</v>
      </c>
      <c r="L557" s="66">
        <v>0</v>
      </c>
      <c r="M557" s="66">
        <v>0</v>
      </c>
      <c r="N557" s="66">
        <v>0</v>
      </c>
      <c r="O557" s="28">
        <v>4418105</v>
      </c>
      <c r="P557" s="66">
        <f t="shared" si="130"/>
        <v>1267.1671542476911</v>
      </c>
      <c r="Q557" s="66">
        <v>9673</v>
      </c>
      <c r="R557" s="62" t="s">
        <v>562</v>
      </c>
      <c r="S557" s="16"/>
    </row>
    <row r="558" spans="1:19" s="10" customFormat="1" ht="18" customHeight="1" x14ac:dyDescent="0.25">
      <c r="A558" s="107" t="s">
        <v>299</v>
      </c>
      <c r="B558" s="52" t="s">
        <v>60</v>
      </c>
      <c r="C558" s="107">
        <v>1953</v>
      </c>
      <c r="D558" s="107" t="s">
        <v>914</v>
      </c>
      <c r="E558" s="107" t="s">
        <v>913</v>
      </c>
      <c r="F558" s="116">
        <v>2</v>
      </c>
      <c r="G558" s="116">
        <v>2</v>
      </c>
      <c r="H558" s="117">
        <v>412.5</v>
      </c>
      <c r="I558" s="117">
        <v>365.5</v>
      </c>
      <c r="J558" s="117">
        <v>252</v>
      </c>
      <c r="K558" s="66">
        <f t="shared" si="141"/>
        <v>1141856</v>
      </c>
      <c r="L558" s="66">
        <v>0</v>
      </c>
      <c r="M558" s="66">
        <v>0</v>
      </c>
      <c r="N558" s="66">
        <v>0</v>
      </c>
      <c r="O558" s="28">
        <v>1141856</v>
      </c>
      <c r="P558" s="66">
        <f t="shared" si="130"/>
        <v>2768.1357575757575</v>
      </c>
      <c r="Q558" s="66">
        <v>9673</v>
      </c>
      <c r="R558" s="62" t="s">
        <v>562</v>
      </c>
      <c r="S558" s="16"/>
    </row>
    <row r="559" spans="1:19" s="10" customFormat="1" ht="18" customHeight="1" x14ac:dyDescent="0.25">
      <c r="A559" s="107" t="s">
        <v>300</v>
      </c>
      <c r="B559" s="52" t="s">
        <v>487</v>
      </c>
      <c r="C559" s="107">
        <v>1952</v>
      </c>
      <c r="D559" s="107" t="s">
        <v>914</v>
      </c>
      <c r="E559" s="107" t="s">
        <v>913</v>
      </c>
      <c r="F559" s="116">
        <v>2</v>
      </c>
      <c r="G559" s="116">
        <v>2</v>
      </c>
      <c r="H559" s="117">
        <v>388.8</v>
      </c>
      <c r="I559" s="117">
        <v>323</v>
      </c>
      <c r="J559" s="117">
        <v>301.8</v>
      </c>
      <c r="K559" s="66">
        <f t="shared" si="141"/>
        <v>1024288</v>
      </c>
      <c r="L559" s="66">
        <v>0</v>
      </c>
      <c r="M559" s="66">
        <v>0</v>
      </c>
      <c r="N559" s="66">
        <v>0</v>
      </c>
      <c r="O559" s="28">
        <v>1024288</v>
      </c>
      <c r="P559" s="66">
        <f t="shared" si="130"/>
        <v>2634.4855967078188</v>
      </c>
      <c r="Q559" s="66">
        <v>9673</v>
      </c>
      <c r="R559" s="62" t="s">
        <v>562</v>
      </c>
      <c r="S559" s="16"/>
    </row>
    <row r="560" spans="1:19" s="10" customFormat="1" ht="18" customHeight="1" x14ac:dyDescent="0.25">
      <c r="A560" s="107" t="s">
        <v>301</v>
      </c>
      <c r="B560" s="52" t="s">
        <v>61</v>
      </c>
      <c r="C560" s="107">
        <v>1954</v>
      </c>
      <c r="D560" s="107" t="s">
        <v>914</v>
      </c>
      <c r="E560" s="107" t="s">
        <v>913</v>
      </c>
      <c r="F560" s="116">
        <v>2</v>
      </c>
      <c r="G560" s="116">
        <v>2</v>
      </c>
      <c r="H560" s="117">
        <v>440.4</v>
      </c>
      <c r="I560" s="117">
        <v>397.4</v>
      </c>
      <c r="J560" s="117">
        <v>111.98</v>
      </c>
      <c r="K560" s="66">
        <f t="shared" si="141"/>
        <v>1076352</v>
      </c>
      <c r="L560" s="66">
        <v>0</v>
      </c>
      <c r="M560" s="66">
        <v>0</v>
      </c>
      <c r="N560" s="66">
        <v>0</v>
      </c>
      <c r="O560" s="28">
        <v>1076352</v>
      </c>
      <c r="P560" s="66">
        <f t="shared" si="130"/>
        <v>2444.0326975476842</v>
      </c>
      <c r="Q560" s="66">
        <v>9673</v>
      </c>
      <c r="R560" s="62" t="s">
        <v>562</v>
      </c>
      <c r="S560" s="16"/>
    </row>
    <row r="561" spans="1:19" s="10" customFormat="1" ht="18" customHeight="1" x14ac:dyDescent="0.25">
      <c r="A561" s="107" t="s">
        <v>302</v>
      </c>
      <c r="B561" s="52" t="s">
        <v>62</v>
      </c>
      <c r="C561" s="107">
        <v>1954</v>
      </c>
      <c r="D561" s="107" t="s">
        <v>914</v>
      </c>
      <c r="E561" s="107" t="s">
        <v>913</v>
      </c>
      <c r="F561" s="116">
        <v>2</v>
      </c>
      <c r="G561" s="116">
        <v>2</v>
      </c>
      <c r="H561" s="117">
        <v>425.1</v>
      </c>
      <c r="I561" s="117">
        <v>379.1</v>
      </c>
      <c r="J561" s="117">
        <v>259.39999999999998</v>
      </c>
      <c r="K561" s="66">
        <f t="shared" si="141"/>
        <v>1076352</v>
      </c>
      <c r="L561" s="66">
        <v>0</v>
      </c>
      <c r="M561" s="66">
        <v>0</v>
      </c>
      <c r="N561" s="66">
        <v>0</v>
      </c>
      <c r="O561" s="28">
        <v>1076352</v>
      </c>
      <c r="P561" s="66">
        <f t="shared" si="130"/>
        <v>2531.9971771347919</v>
      </c>
      <c r="Q561" s="66">
        <v>9673</v>
      </c>
      <c r="R561" s="62" t="s">
        <v>562</v>
      </c>
      <c r="S561" s="16"/>
    </row>
    <row r="562" spans="1:19" s="10" customFormat="1" ht="18" customHeight="1" x14ac:dyDescent="0.25">
      <c r="A562" s="107" t="s">
        <v>303</v>
      </c>
      <c r="B562" s="52" t="s">
        <v>63</v>
      </c>
      <c r="C562" s="107">
        <v>1946</v>
      </c>
      <c r="D562" s="107" t="s">
        <v>914</v>
      </c>
      <c r="E562" s="107" t="s">
        <v>913</v>
      </c>
      <c r="F562" s="116">
        <v>2</v>
      </c>
      <c r="G562" s="116">
        <v>1</v>
      </c>
      <c r="H562" s="117">
        <v>993.6</v>
      </c>
      <c r="I562" s="117">
        <v>553.5</v>
      </c>
      <c r="J562" s="117">
        <v>251.2</v>
      </c>
      <c r="K562" s="66">
        <f t="shared" si="141"/>
        <v>5273556</v>
      </c>
      <c r="L562" s="66">
        <v>0</v>
      </c>
      <c r="M562" s="66">
        <v>0</v>
      </c>
      <c r="N562" s="66">
        <v>0</v>
      </c>
      <c r="O562" s="28">
        <v>5273556</v>
      </c>
      <c r="P562" s="66">
        <f t="shared" si="130"/>
        <v>5307.5241545893723</v>
      </c>
      <c r="Q562" s="66">
        <v>9673</v>
      </c>
      <c r="R562" s="40" t="s">
        <v>553</v>
      </c>
      <c r="S562" s="16"/>
    </row>
    <row r="563" spans="1:19" s="10" customFormat="1" ht="18" customHeight="1" x14ac:dyDescent="0.25">
      <c r="A563" s="107" t="s">
        <v>304</v>
      </c>
      <c r="B563" s="52" t="s">
        <v>64</v>
      </c>
      <c r="C563" s="107">
        <v>1946</v>
      </c>
      <c r="D563" s="107" t="s">
        <v>914</v>
      </c>
      <c r="E563" s="107" t="s">
        <v>913</v>
      </c>
      <c r="F563" s="116">
        <v>3</v>
      </c>
      <c r="G563" s="116">
        <v>1</v>
      </c>
      <c r="H563" s="117">
        <v>528.6</v>
      </c>
      <c r="I563" s="117">
        <v>458.3</v>
      </c>
      <c r="J563" s="117">
        <v>178.23</v>
      </c>
      <c r="K563" s="66">
        <f t="shared" si="141"/>
        <v>3745215</v>
      </c>
      <c r="L563" s="66">
        <v>0</v>
      </c>
      <c r="M563" s="66">
        <v>0</v>
      </c>
      <c r="N563" s="66">
        <v>0</v>
      </c>
      <c r="O563" s="28">
        <v>3745215</v>
      </c>
      <c r="P563" s="66">
        <f t="shared" si="130"/>
        <v>7085.1589103291708</v>
      </c>
      <c r="Q563" s="66">
        <v>9673</v>
      </c>
      <c r="R563" s="40" t="s">
        <v>553</v>
      </c>
      <c r="S563" s="16"/>
    </row>
    <row r="564" spans="1:19" s="10" customFormat="1" ht="20.100000000000001" customHeight="1" x14ac:dyDescent="0.25">
      <c r="A564" s="107" t="s">
        <v>305</v>
      </c>
      <c r="B564" s="52" t="s">
        <v>730</v>
      </c>
      <c r="C564" s="107">
        <v>2000</v>
      </c>
      <c r="D564" s="107" t="s">
        <v>914</v>
      </c>
      <c r="E564" s="107" t="s">
        <v>913</v>
      </c>
      <c r="F564" s="116">
        <v>5</v>
      </c>
      <c r="G564" s="116">
        <v>2</v>
      </c>
      <c r="H564" s="117">
        <v>2049.5</v>
      </c>
      <c r="I564" s="117">
        <v>1774.5</v>
      </c>
      <c r="J564" s="117">
        <v>275</v>
      </c>
      <c r="K564" s="66">
        <f t="shared" si="141"/>
        <v>4398233.1100000003</v>
      </c>
      <c r="L564" s="66">
        <v>0</v>
      </c>
      <c r="M564" s="66">
        <v>0</v>
      </c>
      <c r="N564" s="66">
        <v>0</v>
      </c>
      <c r="O564" s="28">
        <v>4398233.1100000003</v>
      </c>
      <c r="P564" s="66">
        <f t="shared" si="130"/>
        <v>2146.0029812149305</v>
      </c>
      <c r="Q564" s="66">
        <v>9673</v>
      </c>
      <c r="R564" s="40" t="s">
        <v>553</v>
      </c>
      <c r="S564" s="16"/>
    </row>
    <row r="565" spans="1:19" s="10" customFormat="1" ht="20.100000000000001" customHeight="1" x14ac:dyDescent="0.25">
      <c r="A565" s="107" t="s">
        <v>306</v>
      </c>
      <c r="B565" s="53" t="s">
        <v>65</v>
      </c>
      <c r="C565" s="107">
        <v>1957</v>
      </c>
      <c r="D565" s="107" t="s">
        <v>914</v>
      </c>
      <c r="E565" s="107" t="s">
        <v>913</v>
      </c>
      <c r="F565" s="116">
        <v>3</v>
      </c>
      <c r="G565" s="116">
        <v>2</v>
      </c>
      <c r="H565" s="117">
        <v>1007.3</v>
      </c>
      <c r="I565" s="117">
        <v>545</v>
      </c>
      <c r="J565" s="117">
        <v>345.96</v>
      </c>
      <c r="K565" s="66">
        <f t="shared" si="141"/>
        <v>7808113.8600000003</v>
      </c>
      <c r="L565" s="66">
        <v>0</v>
      </c>
      <c r="M565" s="66">
        <v>0</v>
      </c>
      <c r="N565" s="66">
        <v>0</v>
      </c>
      <c r="O565" s="28">
        <v>7808113.8600000003</v>
      </c>
      <c r="P565" s="66">
        <f t="shared" si="130"/>
        <v>7751.5277077335459</v>
      </c>
      <c r="Q565" s="66">
        <v>9673</v>
      </c>
      <c r="R565" s="40" t="s">
        <v>553</v>
      </c>
      <c r="S565" s="16"/>
    </row>
    <row r="566" spans="1:19" s="10" customFormat="1" ht="20.100000000000001" customHeight="1" x14ac:dyDescent="0.25">
      <c r="A566" s="107" t="s">
        <v>307</v>
      </c>
      <c r="B566" s="52" t="s">
        <v>66</v>
      </c>
      <c r="C566" s="107">
        <v>1953</v>
      </c>
      <c r="D566" s="107" t="s">
        <v>914</v>
      </c>
      <c r="E566" s="107" t="s">
        <v>913</v>
      </c>
      <c r="F566" s="116">
        <v>2</v>
      </c>
      <c r="G566" s="116">
        <v>1</v>
      </c>
      <c r="H566" s="117">
        <v>505.4</v>
      </c>
      <c r="I566" s="117">
        <v>281.39999999999998</v>
      </c>
      <c r="J566" s="117">
        <v>180.3</v>
      </c>
      <c r="K566" s="66">
        <f t="shared" si="141"/>
        <v>1169315.6399999999</v>
      </c>
      <c r="L566" s="66">
        <v>0</v>
      </c>
      <c r="M566" s="66">
        <v>0</v>
      </c>
      <c r="N566" s="66">
        <v>0</v>
      </c>
      <c r="O566" s="28">
        <v>1169315.6399999999</v>
      </c>
      <c r="P566" s="66">
        <f t="shared" si="130"/>
        <v>2313.6439256034823</v>
      </c>
      <c r="Q566" s="66">
        <v>9673</v>
      </c>
      <c r="R566" s="40" t="s">
        <v>553</v>
      </c>
      <c r="S566" s="16"/>
    </row>
    <row r="567" spans="1:19" s="10" customFormat="1" ht="20.100000000000001" customHeight="1" x14ac:dyDescent="0.25">
      <c r="A567" s="107" t="s">
        <v>308</v>
      </c>
      <c r="B567" s="118" t="s">
        <v>700</v>
      </c>
      <c r="C567" s="107">
        <v>1977</v>
      </c>
      <c r="D567" s="107" t="s">
        <v>914</v>
      </c>
      <c r="E567" s="107" t="s">
        <v>913</v>
      </c>
      <c r="F567" s="116">
        <v>5</v>
      </c>
      <c r="G567" s="116">
        <v>8</v>
      </c>
      <c r="H567" s="117">
        <v>5530.6</v>
      </c>
      <c r="I567" s="117">
        <v>3420.5</v>
      </c>
      <c r="J567" s="117">
        <v>3420.5</v>
      </c>
      <c r="K567" s="66">
        <f>SUM(L567:O567)</f>
        <v>3417709.92</v>
      </c>
      <c r="L567" s="66">
        <v>0</v>
      </c>
      <c r="M567" s="66">
        <v>0</v>
      </c>
      <c r="N567" s="66">
        <v>0</v>
      </c>
      <c r="O567" s="28">
        <v>3417709.92</v>
      </c>
      <c r="P567" s="66">
        <f t="shared" si="130"/>
        <v>617.96367844356848</v>
      </c>
      <c r="Q567" s="66">
        <v>9673</v>
      </c>
      <c r="R567" s="62" t="s">
        <v>1075</v>
      </c>
      <c r="S567" s="16"/>
    </row>
    <row r="568" spans="1:19" s="10" customFormat="1" ht="20.100000000000001" customHeight="1" x14ac:dyDescent="0.25">
      <c r="A568" s="107" t="s">
        <v>1245</v>
      </c>
      <c r="B568" s="118" t="s">
        <v>701</v>
      </c>
      <c r="C568" s="107">
        <v>1997</v>
      </c>
      <c r="D568" s="107" t="s">
        <v>914</v>
      </c>
      <c r="E568" s="107" t="s">
        <v>913</v>
      </c>
      <c r="F568" s="116">
        <v>5</v>
      </c>
      <c r="G568" s="116">
        <v>5</v>
      </c>
      <c r="H568" s="117">
        <v>3231.2</v>
      </c>
      <c r="I568" s="117">
        <v>2006.7</v>
      </c>
      <c r="J568" s="117">
        <v>2006.7</v>
      </c>
      <c r="K568" s="66">
        <f>SUM(L568:O568)</f>
        <v>2702477</v>
      </c>
      <c r="L568" s="66">
        <v>0</v>
      </c>
      <c r="M568" s="66">
        <v>0</v>
      </c>
      <c r="N568" s="66">
        <v>0</v>
      </c>
      <c r="O568" s="28">
        <v>2702477</v>
      </c>
      <c r="P568" s="66">
        <f t="shared" si="130"/>
        <v>836.36946026244129</v>
      </c>
      <c r="Q568" s="66">
        <v>9673</v>
      </c>
      <c r="R568" s="40" t="s">
        <v>1075</v>
      </c>
      <c r="S568" s="16"/>
    </row>
    <row r="569" spans="1:19" s="10" customFormat="1" ht="20.100000000000001" customHeight="1" x14ac:dyDescent="0.25">
      <c r="A569" s="107" t="s">
        <v>309</v>
      </c>
      <c r="B569" s="52" t="s">
        <v>67</v>
      </c>
      <c r="C569" s="107">
        <v>1990</v>
      </c>
      <c r="D569" s="107" t="s">
        <v>914</v>
      </c>
      <c r="E569" s="107" t="s">
        <v>913</v>
      </c>
      <c r="F569" s="116">
        <v>14</v>
      </c>
      <c r="G569" s="116">
        <v>1</v>
      </c>
      <c r="H569" s="117">
        <v>5781.3</v>
      </c>
      <c r="I569" s="117">
        <v>4923.2</v>
      </c>
      <c r="J569" s="117">
        <v>3410.2</v>
      </c>
      <c r="K569" s="66">
        <f>SUM(L569:O569)</f>
        <v>4581800</v>
      </c>
      <c r="L569" s="66">
        <v>0</v>
      </c>
      <c r="M569" s="66">
        <v>0</v>
      </c>
      <c r="N569" s="66">
        <v>0</v>
      </c>
      <c r="O569" s="28">
        <v>4581800</v>
      </c>
      <c r="P569" s="66">
        <f t="shared" si="130"/>
        <v>792.52071333437118</v>
      </c>
      <c r="Q569" s="66">
        <v>9673</v>
      </c>
      <c r="R569" s="40" t="s">
        <v>553</v>
      </c>
      <c r="S569" s="16"/>
    </row>
    <row r="570" spans="1:19" s="10" customFormat="1" ht="20.100000000000001" customHeight="1" x14ac:dyDescent="0.25">
      <c r="A570" s="107" t="s">
        <v>310</v>
      </c>
      <c r="B570" s="52" t="s">
        <v>68</v>
      </c>
      <c r="C570" s="107">
        <v>1982</v>
      </c>
      <c r="D570" s="107" t="s">
        <v>914</v>
      </c>
      <c r="E570" s="107" t="s">
        <v>913</v>
      </c>
      <c r="F570" s="116">
        <v>5</v>
      </c>
      <c r="G570" s="116">
        <v>8</v>
      </c>
      <c r="H570" s="117">
        <v>6741.1</v>
      </c>
      <c r="I570" s="117">
        <v>6159.1</v>
      </c>
      <c r="J570" s="117">
        <v>4069.6</v>
      </c>
      <c r="K570" s="66">
        <f>SUM(L570:O570)</f>
        <v>4858198.4800000004</v>
      </c>
      <c r="L570" s="66">
        <v>0</v>
      </c>
      <c r="M570" s="66">
        <v>0</v>
      </c>
      <c r="N570" s="66">
        <v>0</v>
      </c>
      <c r="O570" s="28">
        <v>4858198.4800000004</v>
      </c>
      <c r="P570" s="66">
        <f t="shared" si="130"/>
        <v>720.68334248119743</v>
      </c>
      <c r="Q570" s="66">
        <v>9673</v>
      </c>
      <c r="R570" s="62" t="s">
        <v>1075</v>
      </c>
      <c r="S570" s="16"/>
    </row>
    <row r="571" spans="1:19" s="10" customFormat="1" ht="18" customHeight="1" x14ac:dyDescent="0.25">
      <c r="A571" s="157" t="s">
        <v>311</v>
      </c>
      <c r="B571" s="139" t="s">
        <v>69</v>
      </c>
      <c r="C571" s="157">
        <v>1987</v>
      </c>
      <c r="D571" s="157" t="s">
        <v>914</v>
      </c>
      <c r="E571" s="157" t="s">
        <v>913</v>
      </c>
      <c r="F571" s="135">
        <v>9</v>
      </c>
      <c r="G571" s="135">
        <v>1</v>
      </c>
      <c r="H571" s="137">
        <v>6177.8</v>
      </c>
      <c r="I571" s="137">
        <v>4997.3999999999996</v>
      </c>
      <c r="J571" s="137">
        <v>3885.9</v>
      </c>
      <c r="K571" s="66">
        <f>SUM(L571:O571)</f>
        <v>785475.56</v>
      </c>
      <c r="L571" s="66">
        <v>0</v>
      </c>
      <c r="M571" s="66">
        <v>0</v>
      </c>
      <c r="N571" s="66">
        <v>0</v>
      </c>
      <c r="O571" s="28">
        <v>785475.56</v>
      </c>
      <c r="P571" s="66">
        <f t="shared" si="130"/>
        <v>127.1448671047946</v>
      </c>
      <c r="Q571" s="66">
        <v>9673</v>
      </c>
      <c r="R571" s="62" t="s">
        <v>1075</v>
      </c>
      <c r="S571" s="16"/>
    </row>
    <row r="572" spans="1:19" s="10" customFormat="1" ht="18" customHeight="1" x14ac:dyDescent="0.25">
      <c r="A572" s="158"/>
      <c r="B572" s="140"/>
      <c r="C572" s="158"/>
      <c r="D572" s="158"/>
      <c r="E572" s="158"/>
      <c r="F572" s="136"/>
      <c r="G572" s="136"/>
      <c r="H572" s="138"/>
      <c r="I572" s="138"/>
      <c r="J572" s="138"/>
      <c r="K572" s="66">
        <f t="shared" ref="K572:K576" si="142">SUM(L572:O572)</f>
        <v>11600000</v>
      </c>
      <c r="L572" s="66">
        <v>0</v>
      </c>
      <c r="M572" s="66">
        <v>0</v>
      </c>
      <c r="N572" s="66">
        <v>0</v>
      </c>
      <c r="O572" s="28">
        <v>11600000</v>
      </c>
      <c r="P572" s="66">
        <f>K572/H571</f>
        <v>1877.6910874421314</v>
      </c>
      <c r="Q572" s="66">
        <v>9673</v>
      </c>
      <c r="R572" s="62" t="s">
        <v>553</v>
      </c>
      <c r="S572" s="16"/>
    </row>
    <row r="573" spans="1:19" s="10" customFormat="1" ht="18" customHeight="1" x14ac:dyDescent="0.25">
      <c r="A573" s="107" t="s">
        <v>312</v>
      </c>
      <c r="B573" s="52" t="s">
        <v>1248</v>
      </c>
      <c r="C573" s="107">
        <v>1985</v>
      </c>
      <c r="D573" s="107" t="s">
        <v>914</v>
      </c>
      <c r="E573" s="107" t="s">
        <v>913</v>
      </c>
      <c r="F573" s="116">
        <v>9</v>
      </c>
      <c r="G573" s="116">
        <v>1</v>
      </c>
      <c r="H573" s="117">
        <v>4383</v>
      </c>
      <c r="I573" s="117">
        <v>1755.3</v>
      </c>
      <c r="J573" s="117">
        <v>4207.5</v>
      </c>
      <c r="K573" s="66">
        <f t="shared" si="142"/>
        <v>11014561.5</v>
      </c>
      <c r="L573" s="66">
        <v>0</v>
      </c>
      <c r="M573" s="66">
        <v>0</v>
      </c>
      <c r="N573" s="66">
        <v>0</v>
      </c>
      <c r="O573" s="28">
        <v>11014561.5</v>
      </c>
      <c r="P573" s="66">
        <f t="shared" si="130"/>
        <v>2513.0188227241615</v>
      </c>
      <c r="Q573" s="66">
        <v>9673</v>
      </c>
      <c r="R573" s="40" t="s">
        <v>553</v>
      </c>
      <c r="S573" s="16"/>
    </row>
    <row r="574" spans="1:19" s="10" customFormat="1" ht="18" customHeight="1" x14ac:dyDescent="0.25">
      <c r="A574" s="107" t="s">
        <v>313</v>
      </c>
      <c r="B574" s="52" t="s">
        <v>488</v>
      </c>
      <c r="C574" s="107">
        <v>1985</v>
      </c>
      <c r="D574" s="107" t="s">
        <v>914</v>
      </c>
      <c r="E574" s="107" t="s">
        <v>918</v>
      </c>
      <c r="F574" s="116">
        <v>9</v>
      </c>
      <c r="G574" s="116">
        <v>7</v>
      </c>
      <c r="H574" s="117">
        <v>13817.3</v>
      </c>
      <c r="I574" s="117">
        <v>12137.4</v>
      </c>
      <c r="J574" s="117">
        <v>10949.3</v>
      </c>
      <c r="K574" s="66">
        <f t="shared" si="142"/>
        <v>7076000</v>
      </c>
      <c r="L574" s="66">
        <v>0</v>
      </c>
      <c r="M574" s="66">
        <v>0</v>
      </c>
      <c r="N574" s="66">
        <v>0</v>
      </c>
      <c r="O574" s="28">
        <v>7076000</v>
      </c>
      <c r="P574" s="66">
        <f t="shared" si="130"/>
        <v>512.11162817627178</v>
      </c>
      <c r="Q574" s="66">
        <v>9673</v>
      </c>
      <c r="R574" s="40" t="s">
        <v>553</v>
      </c>
      <c r="S574" s="16"/>
    </row>
    <row r="575" spans="1:19" s="10" customFormat="1" ht="20.25" customHeight="1" x14ac:dyDescent="0.25">
      <c r="A575" s="107" t="s">
        <v>314</v>
      </c>
      <c r="B575" s="52" t="s">
        <v>70</v>
      </c>
      <c r="C575" s="107" t="s">
        <v>1238</v>
      </c>
      <c r="D575" s="107" t="s">
        <v>914</v>
      </c>
      <c r="E575" s="107" t="s">
        <v>913</v>
      </c>
      <c r="F575" s="116">
        <v>2</v>
      </c>
      <c r="G575" s="116">
        <v>1</v>
      </c>
      <c r="H575" s="117">
        <v>785.5</v>
      </c>
      <c r="I575" s="117">
        <v>368.4</v>
      </c>
      <c r="J575" s="117">
        <v>131.9</v>
      </c>
      <c r="K575" s="66">
        <f t="shared" si="142"/>
        <v>1680819</v>
      </c>
      <c r="L575" s="66">
        <v>0</v>
      </c>
      <c r="M575" s="66">
        <v>0</v>
      </c>
      <c r="N575" s="66">
        <v>0</v>
      </c>
      <c r="O575" s="28">
        <v>1680819</v>
      </c>
      <c r="P575" s="66">
        <f t="shared" si="130"/>
        <v>2139.8077657542967</v>
      </c>
      <c r="Q575" s="66">
        <v>9673</v>
      </c>
      <c r="R575" s="40" t="s">
        <v>553</v>
      </c>
      <c r="S575" s="16"/>
    </row>
    <row r="576" spans="1:19" s="10" customFormat="1" ht="20.25" customHeight="1" x14ac:dyDescent="0.25">
      <c r="A576" s="107" t="s">
        <v>315</v>
      </c>
      <c r="B576" s="52" t="s">
        <v>71</v>
      </c>
      <c r="C576" s="107" t="s">
        <v>1238</v>
      </c>
      <c r="D576" s="107" t="s">
        <v>914</v>
      </c>
      <c r="E576" s="107" t="s">
        <v>913</v>
      </c>
      <c r="F576" s="116">
        <v>4</v>
      </c>
      <c r="G576" s="116">
        <v>4</v>
      </c>
      <c r="H576" s="117">
        <v>4207.3</v>
      </c>
      <c r="I576" s="117">
        <v>2769.4</v>
      </c>
      <c r="J576" s="117">
        <v>214.5</v>
      </c>
      <c r="K576" s="66">
        <f t="shared" si="142"/>
        <v>4475272.2300000004</v>
      </c>
      <c r="L576" s="66">
        <v>0</v>
      </c>
      <c r="M576" s="66">
        <v>0</v>
      </c>
      <c r="N576" s="66">
        <v>0</v>
      </c>
      <c r="O576" s="28">
        <v>4475272.2300000004</v>
      </c>
      <c r="P576" s="66">
        <f t="shared" si="130"/>
        <v>1063.6922087799778</v>
      </c>
      <c r="Q576" s="66">
        <v>9673</v>
      </c>
      <c r="R576" s="40" t="s">
        <v>553</v>
      </c>
      <c r="S576" s="16"/>
    </row>
    <row r="577" spans="1:19" s="10" customFormat="1" ht="18" customHeight="1" x14ac:dyDescent="0.25">
      <c r="A577" s="157" t="s">
        <v>316</v>
      </c>
      <c r="B577" s="139" t="s">
        <v>551</v>
      </c>
      <c r="C577" s="157">
        <v>1949</v>
      </c>
      <c r="D577" s="157" t="s">
        <v>914</v>
      </c>
      <c r="E577" s="157" t="s">
        <v>913</v>
      </c>
      <c r="F577" s="135">
        <v>3</v>
      </c>
      <c r="G577" s="135">
        <v>3</v>
      </c>
      <c r="H577" s="137">
        <v>1750.6</v>
      </c>
      <c r="I577" s="137">
        <v>864.9</v>
      </c>
      <c r="J577" s="137">
        <v>46.7</v>
      </c>
      <c r="K577" s="66">
        <f>SUM(L577:O577)</f>
        <v>3274230.17</v>
      </c>
      <c r="L577" s="66">
        <v>0</v>
      </c>
      <c r="M577" s="66">
        <v>0</v>
      </c>
      <c r="N577" s="66">
        <v>0</v>
      </c>
      <c r="O577" s="28">
        <v>3274230.17</v>
      </c>
      <c r="P577" s="66">
        <f t="shared" si="130"/>
        <v>1870.3474066034503</v>
      </c>
      <c r="Q577" s="66">
        <v>9673</v>
      </c>
      <c r="R577" s="40" t="s">
        <v>1075</v>
      </c>
      <c r="S577" s="16"/>
    </row>
    <row r="578" spans="1:19" s="10" customFormat="1" ht="18" customHeight="1" x14ac:dyDescent="0.25">
      <c r="A578" s="184"/>
      <c r="B578" s="185"/>
      <c r="C578" s="184"/>
      <c r="D578" s="184"/>
      <c r="E578" s="184"/>
      <c r="F578" s="218"/>
      <c r="G578" s="218"/>
      <c r="H578" s="186"/>
      <c r="I578" s="186"/>
      <c r="J578" s="186"/>
      <c r="K578" s="66">
        <f>SUM(L578:O578)</f>
        <v>4160185</v>
      </c>
      <c r="L578" s="66">
        <v>0</v>
      </c>
      <c r="M578" s="66">
        <v>0</v>
      </c>
      <c r="N578" s="66">
        <v>0</v>
      </c>
      <c r="O578" s="28">
        <v>4160185</v>
      </c>
      <c r="P578" s="66">
        <f>K578/H577</f>
        <v>2376.4337941277277</v>
      </c>
      <c r="Q578" s="66">
        <v>9673</v>
      </c>
      <c r="R578" s="40" t="s">
        <v>553</v>
      </c>
      <c r="S578" s="16"/>
    </row>
    <row r="579" spans="1:19" s="10" customFormat="1" ht="18" customHeight="1" x14ac:dyDescent="0.25">
      <c r="A579" s="158"/>
      <c r="B579" s="140"/>
      <c r="C579" s="158"/>
      <c r="D579" s="158"/>
      <c r="E579" s="158"/>
      <c r="F579" s="136"/>
      <c r="G579" s="136"/>
      <c r="H579" s="138"/>
      <c r="I579" s="138"/>
      <c r="J579" s="138"/>
      <c r="K579" s="66">
        <f>SUM(L579:O579)</f>
        <v>132240</v>
      </c>
      <c r="L579" s="66">
        <v>0</v>
      </c>
      <c r="M579" s="66">
        <v>0</v>
      </c>
      <c r="N579" s="66">
        <v>0</v>
      </c>
      <c r="O579" s="28">
        <v>132240</v>
      </c>
      <c r="P579" s="66">
        <f>K579/H577</f>
        <v>75.539814920598658</v>
      </c>
      <c r="Q579" s="66">
        <v>9673</v>
      </c>
      <c r="R579" s="40" t="s">
        <v>562</v>
      </c>
      <c r="S579" s="16"/>
    </row>
    <row r="580" spans="1:19" s="2" customFormat="1" ht="18" customHeight="1" x14ac:dyDescent="0.25">
      <c r="A580" s="107" t="s">
        <v>317</v>
      </c>
      <c r="B580" s="52" t="s">
        <v>552</v>
      </c>
      <c r="C580" s="107">
        <v>1939</v>
      </c>
      <c r="D580" s="107" t="s">
        <v>914</v>
      </c>
      <c r="E580" s="107" t="s">
        <v>913</v>
      </c>
      <c r="F580" s="116">
        <v>5</v>
      </c>
      <c r="G580" s="116">
        <v>8</v>
      </c>
      <c r="H580" s="117">
        <v>8513</v>
      </c>
      <c r="I580" s="117">
        <v>4610.3</v>
      </c>
      <c r="J580" s="117">
        <v>2816.7</v>
      </c>
      <c r="K580" s="66">
        <f>SUM(L580:O580)</f>
        <v>17733553.030000001</v>
      </c>
      <c r="L580" s="66">
        <v>0</v>
      </c>
      <c r="M580" s="66">
        <v>0</v>
      </c>
      <c r="N580" s="66">
        <v>0</v>
      </c>
      <c r="O580" s="28">
        <v>17733553.030000001</v>
      </c>
      <c r="P580" s="66">
        <f t="shared" si="130"/>
        <v>2083.114416774345</v>
      </c>
      <c r="Q580" s="66">
        <v>9673</v>
      </c>
      <c r="R580" s="40" t="s">
        <v>1075</v>
      </c>
      <c r="S580" s="15"/>
    </row>
    <row r="581" spans="1:19" ht="18" customHeight="1" x14ac:dyDescent="0.25">
      <c r="A581" s="107" t="s">
        <v>318</v>
      </c>
      <c r="B581" s="52" t="s">
        <v>1249</v>
      </c>
      <c r="C581" s="107">
        <v>1971</v>
      </c>
      <c r="D581" s="107" t="s">
        <v>914</v>
      </c>
      <c r="E581" s="107" t="s">
        <v>913</v>
      </c>
      <c r="F581" s="116">
        <v>5</v>
      </c>
      <c r="G581" s="116">
        <v>6</v>
      </c>
      <c r="H581" s="117">
        <v>4608.1000000000004</v>
      </c>
      <c r="I581" s="117">
        <v>0</v>
      </c>
      <c r="J581" s="117">
        <v>3122.2</v>
      </c>
      <c r="K581" s="66">
        <f t="shared" ref="K581:K589" si="143">SUM(L581:O581)</f>
        <v>8160000</v>
      </c>
      <c r="L581" s="66">
        <v>0</v>
      </c>
      <c r="M581" s="66">
        <v>0</v>
      </c>
      <c r="N581" s="66">
        <v>0</v>
      </c>
      <c r="O581" s="28">
        <v>8160000</v>
      </c>
      <c r="P581" s="66">
        <f t="shared" si="130"/>
        <v>1770.7949046244655</v>
      </c>
      <c r="Q581" s="66">
        <v>9673</v>
      </c>
      <c r="R581" s="40" t="s">
        <v>553</v>
      </c>
      <c r="S581" s="3"/>
    </row>
    <row r="582" spans="1:19" ht="18" customHeight="1" x14ac:dyDescent="0.25">
      <c r="A582" s="107" t="s">
        <v>319</v>
      </c>
      <c r="B582" s="52" t="s">
        <v>72</v>
      </c>
      <c r="C582" s="107">
        <v>1917</v>
      </c>
      <c r="D582" s="107" t="s">
        <v>914</v>
      </c>
      <c r="E582" s="107" t="s">
        <v>913</v>
      </c>
      <c r="F582" s="116">
        <v>4</v>
      </c>
      <c r="G582" s="116">
        <v>2</v>
      </c>
      <c r="H582" s="117">
        <v>1230.7</v>
      </c>
      <c r="I582" s="117">
        <v>1008</v>
      </c>
      <c r="J582" s="117">
        <v>725.45</v>
      </c>
      <c r="K582" s="66">
        <f t="shared" si="143"/>
        <v>8794156.6699999999</v>
      </c>
      <c r="L582" s="66">
        <v>0</v>
      </c>
      <c r="M582" s="66">
        <v>0</v>
      </c>
      <c r="N582" s="66">
        <v>0</v>
      </c>
      <c r="O582" s="28">
        <v>8794156.6699999999</v>
      </c>
      <c r="P582" s="66">
        <f t="shared" si="130"/>
        <v>7145.6542374258552</v>
      </c>
      <c r="Q582" s="66">
        <v>9673</v>
      </c>
      <c r="R582" s="40" t="s">
        <v>553</v>
      </c>
      <c r="S582" s="3"/>
    </row>
    <row r="583" spans="1:19" ht="18" customHeight="1" x14ac:dyDescent="0.25">
      <c r="A583" s="107" t="s">
        <v>1363</v>
      </c>
      <c r="B583" s="52" t="s">
        <v>73</v>
      </c>
      <c r="C583" s="107">
        <v>1950</v>
      </c>
      <c r="D583" s="107" t="s">
        <v>914</v>
      </c>
      <c r="E583" s="107" t="s">
        <v>913</v>
      </c>
      <c r="F583" s="116">
        <v>2</v>
      </c>
      <c r="G583" s="116">
        <v>1</v>
      </c>
      <c r="H583" s="117">
        <v>949.6</v>
      </c>
      <c r="I583" s="117">
        <v>530.6</v>
      </c>
      <c r="J583" s="117">
        <v>405.7</v>
      </c>
      <c r="K583" s="66">
        <f t="shared" si="143"/>
        <v>2572800</v>
      </c>
      <c r="L583" s="66">
        <v>0</v>
      </c>
      <c r="M583" s="66">
        <v>0</v>
      </c>
      <c r="N583" s="66">
        <v>0</v>
      </c>
      <c r="O583" s="28">
        <v>2572800</v>
      </c>
      <c r="P583" s="66">
        <f t="shared" si="130"/>
        <v>2709.3513058129738</v>
      </c>
      <c r="Q583" s="66">
        <v>9673</v>
      </c>
      <c r="R583" s="40" t="s">
        <v>553</v>
      </c>
      <c r="S583" s="3"/>
    </row>
    <row r="584" spans="1:19" ht="18" customHeight="1" x14ac:dyDescent="0.25">
      <c r="A584" s="107" t="s">
        <v>320</v>
      </c>
      <c r="B584" s="52" t="s">
        <v>74</v>
      </c>
      <c r="C584" s="107">
        <v>1944</v>
      </c>
      <c r="D584" s="107" t="s">
        <v>914</v>
      </c>
      <c r="E584" s="107" t="s">
        <v>913</v>
      </c>
      <c r="F584" s="116">
        <v>2</v>
      </c>
      <c r="G584" s="116">
        <v>1</v>
      </c>
      <c r="H584" s="117">
        <v>928.2</v>
      </c>
      <c r="I584" s="117">
        <v>565.9</v>
      </c>
      <c r="J584" s="117">
        <v>427.83</v>
      </c>
      <c r="K584" s="66">
        <f t="shared" si="143"/>
        <v>2544000</v>
      </c>
      <c r="L584" s="66">
        <v>0</v>
      </c>
      <c r="M584" s="66">
        <v>0</v>
      </c>
      <c r="N584" s="66">
        <v>0</v>
      </c>
      <c r="O584" s="28">
        <v>2544000</v>
      </c>
      <c r="P584" s="66">
        <f t="shared" si="130"/>
        <v>2740.7886231415641</v>
      </c>
      <c r="Q584" s="66">
        <v>9673</v>
      </c>
      <c r="R584" s="40" t="s">
        <v>553</v>
      </c>
      <c r="S584" s="3"/>
    </row>
    <row r="585" spans="1:19" ht="18" customHeight="1" x14ac:dyDescent="0.25">
      <c r="A585" s="107" t="s">
        <v>321</v>
      </c>
      <c r="B585" s="52" t="s">
        <v>75</v>
      </c>
      <c r="C585" s="107">
        <v>1950</v>
      </c>
      <c r="D585" s="107" t="s">
        <v>914</v>
      </c>
      <c r="E585" s="107" t="s">
        <v>913</v>
      </c>
      <c r="F585" s="116">
        <v>2</v>
      </c>
      <c r="G585" s="116">
        <v>1</v>
      </c>
      <c r="H585" s="117">
        <v>913.3</v>
      </c>
      <c r="I585" s="117">
        <v>519.1</v>
      </c>
      <c r="J585" s="117">
        <v>401.5</v>
      </c>
      <c r="K585" s="66">
        <f t="shared" si="143"/>
        <v>2464000.48</v>
      </c>
      <c r="L585" s="66">
        <v>0</v>
      </c>
      <c r="M585" s="66">
        <v>0</v>
      </c>
      <c r="N585" s="66">
        <v>0</v>
      </c>
      <c r="O585" s="28">
        <v>2464000.48</v>
      </c>
      <c r="P585" s="66">
        <f t="shared" ref="P585:P660" si="144">K585/H585</f>
        <v>2697.909208365269</v>
      </c>
      <c r="Q585" s="66">
        <v>9673</v>
      </c>
      <c r="R585" s="40" t="s">
        <v>553</v>
      </c>
      <c r="S585" s="3"/>
    </row>
    <row r="586" spans="1:19" ht="18" customHeight="1" x14ac:dyDescent="0.25">
      <c r="A586" s="107" t="s">
        <v>322</v>
      </c>
      <c r="B586" s="52" t="s">
        <v>76</v>
      </c>
      <c r="C586" s="107">
        <v>1950</v>
      </c>
      <c r="D586" s="107" t="s">
        <v>914</v>
      </c>
      <c r="E586" s="107" t="s">
        <v>913</v>
      </c>
      <c r="F586" s="116">
        <v>2</v>
      </c>
      <c r="G586" s="116">
        <v>2</v>
      </c>
      <c r="H586" s="117">
        <v>1520.9</v>
      </c>
      <c r="I586" s="117">
        <v>874.1</v>
      </c>
      <c r="J586" s="117">
        <v>668.32</v>
      </c>
      <c r="K586" s="66">
        <f t="shared" si="143"/>
        <v>3858670.45</v>
      </c>
      <c r="L586" s="66">
        <v>0</v>
      </c>
      <c r="M586" s="66">
        <v>0</v>
      </c>
      <c r="N586" s="66">
        <v>0</v>
      </c>
      <c r="O586" s="28">
        <v>3858670.45</v>
      </c>
      <c r="P586" s="66">
        <f t="shared" si="144"/>
        <v>2537.0967519232036</v>
      </c>
      <c r="Q586" s="66">
        <v>9673</v>
      </c>
      <c r="R586" s="40" t="s">
        <v>553</v>
      </c>
      <c r="S586" s="3"/>
    </row>
    <row r="587" spans="1:19" s="2" customFormat="1" ht="18" customHeight="1" x14ac:dyDescent="0.25">
      <c r="A587" s="107" t="s">
        <v>323</v>
      </c>
      <c r="B587" s="52" t="s">
        <v>77</v>
      </c>
      <c r="C587" s="107">
        <v>1950</v>
      </c>
      <c r="D587" s="107" t="s">
        <v>914</v>
      </c>
      <c r="E587" s="107" t="s">
        <v>913</v>
      </c>
      <c r="F587" s="116">
        <v>2</v>
      </c>
      <c r="G587" s="116">
        <v>1</v>
      </c>
      <c r="H587" s="117">
        <v>904.6</v>
      </c>
      <c r="I587" s="117">
        <v>502.8</v>
      </c>
      <c r="J587" s="117">
        <v>218.17</v>
      </c>
      <c r="K587" s="66">
        <f t="shared" si="143"/>
        <v>2505139.7999999998</v>
      </c>
      <c r="L587" s="66">
        <v>0</v>
      </c>
      <c r="M587" s="66">
        <v>0</v>
      </c>
      <c r="N587" s="66">
        <v>0</v>
      </c>
      <c r="O587" s="28">
        <v>2505139.7999999998</v>
      </c>
      <c r="P587" s="66">
        <f t="shared" si="144"/>
        <v>2769.3342913995134</v>
      </c>
      <c r="Q587" s="66">
        <v>9673</v>
      </c>
      <c r="R587" s="40" t="s">
        <v>553</v>
      </c>
      <c r="S587" s="15"/>
    </row>
    <row r="588" spans="1:19" s="2" customFormat="1" ht="18" customHeight="1" x14ac:dyDescent="0.25">
      <c r="A588" s="107" t="s">
        <v>324</v>
      </c>
      <c r="B588" s="52" t="s">
        <v>78</v>
      </c>
      <c r="C588" s="107">
        <v>1950</v>
      </c>
      <c r="D588" s="107" t="s">
        <v>914</v>
      </c>
      <c r="E588" s="107" t="s">
        <v>913</v>
      </c>
      <c r="F588" s="116">
        <v>2</v>
      </c>
      <c r="G588" s="116">
        <v>2</v>
      </c>
      <c r="H588" s="117">
        <v>1491.5</v>
      </c>
      <c r="I588" s="117">
        <v>851.5</v>
      </c>
      <c r="J588" s="117">
        <v>748.2</v>
      </c>
      <c r="K588" s="66">
        <f t="shared" si="143"/>
        <v>3858670.45</v>
      </c>
      <c r="L588" s="66">
        <v>0</v>
      </c>
      <c r="M588" s="66">
        <v>0</v>
      </c>
      <c r="N588" s="66">
        <v>0</v>
      </c>
      <c r="O588" s="28">
        <v>3858670.45</v>
      </c>
      <c r="P588" s="66">
        <f t="shared" si="144"/>
        <v>2587.1072410325178</v>
      </c>
      <c r="Q588" s="66">
        <v>9673</v>
      </c>
      <c r="R588" s="40" t="s">
        <v>553</v>
      </c>
      <c r="S588" s="15"/>
    </row>
    <row r="589" spans="1:19" s="2" customFormat="1" ht="18" customHeight="1" x14ac:dyDescent="0.25">
      <c r="A589" s="107" t="s">
        <v>325</v>
      </c>
      <c r="B589" s="52" t="s">
        <v>79</v>
      </c>
      <c r="C589" s="107">
        <v>1951</v>
      </c>
      <c r="D589" s="107" t="s">
        <v>914</v>
      </c>
      <c r="E589" s="107" t="s">
        <v>913</v>
      </c>
      <c r="F589" s="116">
        <v>2</v>
      </c>
      <c r="G589" s="116">
        <v>1</v>
      </c>
      <c r="H589" s="117">
        <v>951.2</v>
      </c>
      <c r="I589" s="117">
        <v>820.3</v>
      </c>
      <c r="J589" s="117">
        <v>603.86</v>
      </c>
      <c r="K589" s="66">
        <f t="shared" si="143"/>
        <v>2574723.7999999998</v>
      </c>
      <c r="L589" s="66">
        <v>0</v>
      </c>
      <c r="M589" s="66">
        <v>0</v>
      </c>
      <c r="N589" s="66">
        <v>0</v>
      </c>
      <c r="O589" s="28">
        <v>2574723.7999999998</v>
      </c>
      <c r="P589" s="66">
        <f t="shared" si="144"/>
        <v>2706.8164423885614</v>
      </c>
      <c r="Q589" s="66">
        <v>9673</v>
      </c>
      <c r="R589" s="40" t="s">
        <v>553</v>
      </c>
      <c r="S589" s="15"/>
    </row>
    <row r="590" spans="1:19" s="2" customFormat="1" ht="18" customHeight="1" x14ac:dyDescent="0.25">
      <c r="A590" s="107" t="s">
        <v>326</v>
      </c>
      <c r="B590" s="52" t="s">
        <v>80</v>
      </c>
      <c r="C590" s="107">
        <v>1975</v>
      </c>
      <c r="D590" s="107" t="s">
        <v>914</v>
      </c>
      <c r="E590" s="107" t="s">
        <v>913</v>
      </c>
      <c r="F590" s="116">
        <v>5</v>
      </c>
      <c r="G590" s="116">
        <v>4</v>
      </c>
      <c r="H590" s="117">
        <v>4760</v>
      </c>
      <c r="I590" s="117">
        <v>3534.9</v>
      </c>
      <c r="J590" s="117">
        <v>1435.8</v>
      </c>
      <c r="K590" s="66">
        <f>SUM(L590:O590)</f>
        <v>2455159.2400000002</v>
      </c>
      <c r="L590" s="66">
        <v>0</v>
      </c>
      <c r="M590" s="66">
        <v>0</v>
      </c>
      <c r="N590" s="66">
        <v>0</v>
      </c>
      <c r="O590" s="28">
        <v>2455159.2400000002</v>
      </c>
      <c r="P590" s="66">
        <f t="shared" si="144"/>
        <v>515.78975630252103</v>
      </c>
      <c r="Q590" s="66">
        <v>9673</v>
      </c>
      <c r="R590" s="62" t="s">
        <v>1075</v>
      </c>
      <c r="S590" s="15"/>
    </row>
    <row r="591" spans="1:19" ht="18" customHeight="1" x14ac:dyDescent="0.25">
      <c r="A591" s="107" t="s">
        <v>327</v>
      </c>
      <c r="B591" s="52" t="s">
        <v>1200</v>
      </c>
      <c r="C591" s="107">
        <v>1982</v>
      </c>
      <c r="D591" s="107" t="s">
        <v>914</v>
      </c>
      <c r="E591" s="107" t="s">
        <v>913</v>
      </c>
      <c r="F591" s="116">
        <v>9</v>
      </c>
      <c r="G591" s="116">
        <v>2</v>
      </c>
      <c r="H591" s="117">
        <v>3837.5</v>
      </c>
      <c r="I591" s="117">
        <v>0</v>
      </c>
      <c r="J591" s="117">
        <v>2394.4</v>
      </c>
      <c r="K591" s="66">
        <f>SUM(L591:O591)</f>
        <v>4400000</v>
      </c>
      <c r="L591" s="66">
        <v>0</v>
      </c>
      <c r="M591" s="66">
        <v>0</v>
      </c>
      <c r="N591" s="66">
        <v>0</v>
      </c>
      <c r="O591" s="28">
        <v>4400000</v>
      </c>
      <c r="P591" s="66">
        <f t="shared" si="144"/>
        <v>1146.5798045602605</v>
      </c>
      <c r="Q591" s="66">
        <v>9673</v>
      </c>
      <c r="R591" s="62" t="s">
        <v>553</v>
      </c>
      <c r="S591" s="3"/>
    </row>
    <row r="592" spans="1:19" s="2" customFormat="1" ht="18" customHeight="1" x14ac:dyDescent="0.25">
      <c r="A592" s="107" t="s">
        <v>328</v>
      </c>
      <c r="B592" s="52" t="s">
        <v>726</v>
      </c>
      <c r="C592" s="107">
        <v>1981</v>
      </c>
      <c r="D592" s="107" t="s">
        <v>914</v>
      </c>
      <c r="E592" s="107" t="s">
        <v>913</v>
      </c>
      <c r="F592" s="116">
        <v>9</v>
      </c>
      <c r="G592" s="116">
        <v>2</v>
      </c>
      <c r="H592" s="117">
        <v>4434</v>
      </c>
      <c r="I592" s="117">
        <v>3906.3</v>
      </c>
      <c r="J592" s="117">
        <v>3459.7</v>
      </c>
      <c r="K592" s="66">
        <f>SUM(L592:O592)</f>
        <v>2414196.87</v>
      </c>
      <c r="L592" s="66">
        <v>0</v>
      </c>
      <c r="M592" s="66">
        <v>0</v>
      </c>
      <c r="N592" s="66">
        <v>0</v>
      </c>
      <c r="O592" s="28">
        <v>2414196.87</v>
      </c>
      <c r="P592" s="66">
        <f t="shared" si="144"/>
        <v>544.47380920162379</v>
      </c>
      <c r="Q592" s="66">
        <v>9673</v>
      </c>
      <c r="R592" s="62" t="s">
        <v>1075</v>
      </c>
      <c r="S592" s="15"/>
    </row>
    <row r="593" spans="1:19" s="2" customFormat="1" ht="18" customHeight="1" x14ac:dyDescent="0.25">
      <c r="A593" s="107" t="s">
        <v>329</v>
      </c>
      <c r="B593" s="52" t="s">
        <v>1336</v>
      </c>
      <c r="C593" s="107">
        <v>1985</v>
      </c>
      <c r="D593" s="107" t="s">
        <v>914</v>
      </c>
      <c r="E593" s="107" t="s">
        <v>913</v>
      </c>
      <c r="F593" s="116">
        <v>9</v>
      </c>
      <c r="G593" s="116">
        <v>2</v>
      </c>
      <c r="H593" s="117">
        <v>4503.6000000000004</v>
      </c>
      <c r="I593" s="117">
        <v>0</v>
      </c>
      <c r="J593" s="117">
        <v>3803</v>
      </c>
      <c r="K593" s="66">
        <f>SUM(L593:O593)</f>
        <v>2003100</v>
      </c>
      <c r="L593" s="66">
        <v>0</v>
      </c>
      <c r="M593" s="66">
        <v>0</v>
      </c>
      <c r="N593" s="66">
        <v>0</v>
      </c>
      <c r="O593" s="28">
        <v>2003100</v>
      </c>
      <c r="P593" s="66">
        <f t="shared" si="144"/>
        <v>444.77751132427386</v>
      </c>
      <c r="Q593" s="66">
        <v>9673</v>
      </c>
      <c r="R593" s="40" t="s">
        <v>553</v>
      </c>
      <c r="S593" s="15"/>
    </row>
    <row r="594" spans="1:19" ht="18" customHeight="1" x14ac:dyDescent="0.25">
      <c r="A594" s="107" t="s">
        <v>330</v>
      </c>
      <c r="B594" s="52" t="s">
        <v>489</v>
      </c>
      <c r="C594" s="107">
        <v>1951</v>
      </c>
      <c r="D594" s="107" t="s">
        <v>914</v>
      </c>
      <c r="E594" s="107" t="s">
        <v>913</v>
      </c>
      <c r="F594" s="116">
        <v>2</v>
      </c>
      <c r="G594" s="116">
        <v>2</v>
      </c>
      <c r="H594" s="117">
        <v>2157.6999999999998</v>
      </c>
      <c r="I594" s="117">
        <v>1933.1</v>
      </c>
      <c r="J594" s="117">
        <v>888.61</v>
      </c>
      <c r="K594" s="66">
        <f t="shared" ref="K594:K600" si="145">SUM(L594:O594)</f>
        <v>3598482.56</v>
      </c>
      <c r="L594" s="66">
        <v>0</v>
      </c>
      <c r="M594" s="66">
        <v>0</v>
      </c>
      <c r="N594" s="66">
        <v>0</v>
      </c>
      <c r="O594" s="28">
        <v>3598482.56</v>
      </c>
      <c r="P594" s="66">
        <f t="shared" si="144"/>
        <v>1667.7399823886547</v>
      </c>
      <c r="Q594" s="66">
        <v>9673</v>
      </c>
      <c r="R594" s="40" t="s">
        <v>553</v>
      </c>
      <c r="S594" s="3"/>
    </row>
    <row r="595" spans="1:19" ht="18" customHeight="1" x14ac:dyDescent="0.25">
      <c r="A595" s="95" t="s">
        <v>331</v>
      </c>
      <c r="B595" s="96" t="s">
        <v>1396</v>
      </c>
      <c r="C595" s="95">
        <v>1962</v>
      </c>
      <c r="D595" s="107" t="s">
        <v>914</v>
      </c>
      <c r="E595" s="107" t="s">
        <v>913</v>
      </c>
      <c r="F595" s="97">
        <v>5</v>
      </c>
      <c r="G595" s="97">
        <v>2</v>
      </c>
      <c r="H595" s="94">
        <v>1738.9</v>
      </c>
      <c r="I595" s="94">
        <v>42.07</v>
      </c>
      <c r="J595" s="94">
        <v>1561.8</v>
      </c>
      <c r="K595" s="66">
        <f>SUM(L595:O595)</f>
        <v>9085549</v>
      </c>
      <c r="L595" s="66">
        <v>0</v>
      </c>
      <c r="M595" s="66">
        <v>0</v>
      </c>
      <c r="N595" s="66">
        <v>0</v>
      </c>
      <c r="O595" s="28">
        <v>9085549</v>
      </c>
      <c r="P595" s="66">
        <f t="shared" si="144"/>
        <v>5224.8829719937885</v>
      </c>
      <c r="Q595" s="66">
        <v>9673</v>
      </c>
      <c r="R595" s="40" t="s">
        <v>562</v>
      </c>
      <c r="S595" s="3"/>
    </row>
    <row r="596" spans="1:19" ht="18" customHeight="1" x14ac:dyDescent="0.25">
      <c r="A596" s="157" t="s">
        <v>332</v>
      </c>
      <c r="B596" s="189" t="s">
        <v>81</v>
      </c>
      <c r="C596" s="157">
        <v>1950</v>
      </c>
      <c r="D596" s="157" t="s">
        <v>914</v>
      </c>
      <c r="E596" s="157" t="s">
        <v>913</v>
      </c>
      <c r="F596" s="135">
        <v>2</v>
      </c>
      <c r="G596" s="135">
        <v>2</v>
      </c>
      <c r="H596" s="137">
        <v>1738.5</v>
      </c>
      <c r="I596" s="137">
        <v>980.2</v>
      </c>
      <c r="J596" s="137">
        <v>411.47</v>
      </c>
      <c r="K596" s="66">
        <f t="shared" si="145"/>
        <v>500000</v>
      </c>
      <c r="L596" s="66">
        <v>0</v>
      </c>
      <c r="M596" s="66">
        <v>0</v>
      </c>
      <c r="N596" s="66">
        <v>0</v>
      </c>
      <c r="O596" s="28">
        <v>500000</v>
      </c>
      <c r="P596" s="66">
        <f t="shared" si="144"/>
        <v>287.60425654299684</v>
      </c>
      <c r="Q596" s="66">
        <v>9673</v>
      </c>
      <c r="R596" s="40" t="s">
        <v>553</v>
      </c>
      <c r="S596" s="3"/>
    </row>
    <row r="597" spans="1:19" ht="18" customHeight="1" x14ac:dyDescent="0.25">
      <c r="A597" s="158"/>
      <c r="B597" s="190"/>
      <c r="C597" s="158"/>
      <c r="D597" s="158"/>
      <c r="E597" s="158"/>
      <c r="F597" s="136"/>
      <c r="G597" s="136"/>
      <c r="H597" s="138"/>
      <c r="I597" s="138"/>
      <c r="J597" s="138"/>
      <c r="K597" s="66">
        <f>SUM(L597:O597)</f>
        <v>10930516</v>
      </c>
      <c r="L597" s="66">
        <v>0</v>
      </c>
      <c r="M597" s="66">
        <v>0</v>
      </c>
      <c r="N597" s="66">
        <v>0</v>
      </c>
      <c r="O597" s="28">
        <v>10930516</v>
      </c>
      <c r="P597" s="66">
        <f>K597/H596</f>
        <v>6287.3258556226629</v>
      </c>
      <c r="Q597" s="66">
        <v>9673</v>
      </c>
      <c r="R597" s="40" t="s">
        <v>562</v>
      </c>
      <c r="S597" s="3"/>
    </row>
    <row r="598" spans="1:19" ht="18" customHeight="1" x14ac:dyDescent="0.25">
      <c r="A598" s="107" t="s">
        <v>333</v>
      </c>
      <c r="B598" s="52" t="s">
        <v>82</v>
      </c>
      <c r="C598" s="107">
        <v>1950</v>
      </c>
      <c r="D598" s="107" t="s">
        <v>914</v>
      </c>
      <c r="E598" s="107" t="s">
        <v>913</v>
      </c>
      <c r="F598" s="116">
        <v>2</v>
      </c>
      <c r="G598" s="116">
        <v>1</v>
      </c>
      <c r="H598" s="117">
        <v>924.2</v>
      </c>
      <c r="I598" s="117">
        <v>514.4</v>
      </c>
      <c r="J598" s="117">
        <v>361.4</v>
      </c>
      <c r="K598" s="66">
        <f t="shared" si="145"/>
        <v>2192366.37</v>
      </c>
      <c r="L598" s="66">
        <v>0</v>
      </c>
      <c r="M598" s="66">
        <v>0</v>
      </c>
      <c r="N598" s="66">
        <v>0</v>
      </c>
      <c r="O598" s="28">
        <v>2192366.37</v>
      </c>
      <c r="P598" s="66">
        <f t="shared" si="144"/>
        <v>2372.1774183077255</v>
      </c>
      <c r="Q598" s="66">
        <v>9673</v>
      </c>
      <c r="R598" s="40" t="s">
        <v>553</v>
      </c>
      <c r="S598" s="3"/>
    </row>
    <row r="599" spans="1:19" ht="18" customHeight="1" x14ac:dyDescent="0.25">
      <c r="A599" s="107" t="s">
        <v>334</v>
      </c>
      <c r="B599" s="52" t="s">
        <v>83</v>
      </c>
      <c r="C599" s="107">
        <v>1951</v>
      </c>
      <c r="D599" s="107" t="s">
        <v>914</v>
      </c>
      <c r="E599" s="107" t="s">
        <v>913</v>
      </c>
      <c r="F599" s="116">
        <v>2</v>
      </c>
      <c r="G599" s="116">
        <v>3</v>
      </c>
      <c r="H599" s="117">
        <v>1843.5</v>
      </c>
      <c r="I599" s="117">
        <v>712.1</v>
      </c>
      <c r="J599" s="117">
        <v>587.4</v>
      </c>
      <c r="K599" s="66">
        <f t="shared" si="145"/>
        <v>1623776</v>
      </c>
      <c r="L599" s="66">
        <v>0</v>
      </c>
      <c r="M599" s="66">
        <v>0</v>
      </c>
      <c r="N599" s="66">
        <v>0</v>
      </c>
      <c r="O599" s="28">
        <v>1623776</v>
      </c>
      <c r="P599" s="66">
        <f t="shared" si="144"/>
        <v>880.81149986438834</v>
      </c>
      <c r="Q599" s="66">
        <v>9673</v>
      </c>
      <c r="R599" s="40" t="s">
        <v>553</v>
      </c>
      <c r="S599" s="3"/>
    </row>
    <row r="600" spans="1:19" ht="18" customHeight="1" x14ac:dyDescent="0.25">
      <c r="A600" s="107" t="s">
        <v>335</v>
      </c>
      <c r="B600" s="52" t="s">
        <v>84</v>
      </c>
      <c r="C600" s="107">
        <v>1954</v>
      </c>
      <c r="D600" s="107" t="s">
        <v>914</v>
      </c>
      <c r="E600" s="107" t="s">
        <v>913</v>
      </c>
      <c r="F600" s="116">
        <v>2</v>
      </c>
      <c r="G600" s="116">
        <v>3</v>
      </c>
      <c r="H600" s="117">
        <v>1782.3</v>
      </c>
      <c r="I600" s="117">
        <v>889.7</v>
      </c>
      <c r="J600" s="117">
        <v>637.04999999999995</v>
      </c>
      <c r="K600" s="66">
        <f t="shared" si="145"/>
        <v>4166232.42</v>
      </c>
      <c r="L600" s="66">
        <v>0</v>
      </c>
      <c r="M600" s="66">
        <v>0</v>
      </c>
      <c r="N600" s="66">
        <v>0</v>
      </c>
      <c r="O600" s="28">
        <v>4166232.42</v>
      </c>
      <c r="P600" s="66">
        <f t="shared" si="144"/>
        <v>2337.5595690961118</v>
      </c>
      <c r="Q600" s="66">
        <v>9673</v>
      </c>
      <c r="R600" s="40" t="s">
        <v>553</v>
      </c>
      <c r="S600" s="3"/>
    </row>
    <row r="601" spans="1:19" ht="18" customHeight="1" x14ac:dyDescent="0.25">
      <c r="A601" s="157" t="s">
        <v>336</v>
      </c>
      <c r="B601" s="139" t="s">
        <v>85</v>
      </c>
      <c r="C601" s="157">
        <v>1917</v>
      </c>
      <c r="D601" s="157" t="s">
        <v>914</v>
      </c>
      <c r="E601" s="157" t="s">
        <v>913</v>
      </c>
      <c r="F601" s="135">
        <v>3</v>
      </c>
      <c r="G601" s="135">
        <v>1</v>
      </c>
      <c r="H601" s="137">
        <v>2231</v>
      </c>
      <c r="I601" s="137">
        <v>1632.7</v>
      </c>
      <c r="J601" s="137">
        <v>61.9</v>
      </c>
      <c r="K601" s="66">
        <f>SUM(L601:O601)</f>
        <v>1308027.98</v>
      </c>
      <c r="L601" s="66">
        <v>0</v>
      </c>
      <c r="M601" s="66">
        <v>0</v>
      </c>
      <c r="N601" s="66">
        <v>0</v>
      </c>
      <c r="O601" s="28">
        <v>1308027.98</v>
      </c>
      <c r="P601" s="66">
        <f t="shared" si="144"/>
        <v>586.29671896010757</v>
      </c>
      <c r="Q601" s="66">
        <v>9673</v>
      </c>
      <c r="R601" s="62" t="s">
        <v>1075</v>
      </c>
      <c r="S601" s="3"/>
    </row>
    <row r="602" spans="1:19" s="12" customFormat="1" ht="18" customHeight="1" x14ac:dyDescent="0.25">
      <c r="A602" s="158"/>
      <c r="B602" s="140"/>
      <c r="C602" s="158"/>
      <c r="D602" s="158"/>
      <c r="E602" s="158"/>
      <c r="F602" s="136"/>
      <c r="G602" s="136"/>
      <c r="H602" s="138"/>
      <c r="I602" s="138"/>
      <c r="J602" s="138"/>
      <c r="K602" s="66">
        <f>SUM(L602:O602)</f>
        <v>20258462</v>
      </c>
      <c r="L602" s="66">
        <v>0</v>
      </c>
      <c r="M602" s="66">
        <v>0</v>
      </c>
      <c r="N602" s="66">
        <v>0</v>
      </c>
      <c r="O602" s="28">
        <v>20258462</v>
      </c>
      <c r="P602" s="66">
        <f>K602/H601</f>
        <v>9080.4401613626178</v>
      </c>
      <c r="Q602" s="66">
        <v>9673</v>
      </c>
      <c r="R602" s="62" t="s">
        <v>553</v>
      </c>
      <c r="S602" s="54"/>
    </row>
    <row r="603" spans="1:19" s="2" customFormat="1" ht="18" customHeight="1" x14ac:dyDescent="0.25">
      <c r="A603" s="107" t="s">
        <v>337</v>
      </c>
      <c r="B603" s="52" t="s">
        <v>86</v>
      </c>
      <c r="C603" s="107">
        <v>1975</v>
      </c>
      <c r="D603" s="107" t="s">
        <v>914</v>
      </c>
      <c r="E603" s="107" t="s">
        <v>918</v>
      </c>
      <c r="F603" s="116">
        <v>9</v>
      </c>
      <c r="G603" s="116">
        <v>6</v>
      </c>
      <c r="H603" s="117">
        <v>15769.8</v>
      </c>
      <c r="I603" s="117">
        <v>11968.8</v>
      </c>
      <c r="J603" s="117">
        <v>9306.4</v>
      </c>
      <c r="K603" s="66">
        <f>SUM(L603:O603)</f>
        <v>4865232.8</v>
      </c>
      <c r="L603" s="66">
        <v>0</v>
      </c>
      <c r="M603" s="66">
        <v>0</v>
      </c>
      <c r="N603" s="66">
        <v>0</v>
      </c>
      <c r="O603" s="28">
        <v>4865232.8</v>
      </c>
      <c r="P603" s="66">
        <f t="shared" si="144"/>
        <v>308.51582138010627</v>
      </c>
      <c r="Q603" s="66">
        <v>9673</v>
      </c>
      <c r="R603" s="62" t="s">
        <v>1075</v>
      </c>
      <c r="S603" s="15"/>
    </row>
    <row r="604" spans="1:19" ht="18" customHeight="1" x14ac:dyDescent="0.25">
      <c r="A604" s="107" t="s">
        <v>338</v>
      </c>
      <c r="B604" s="52" t="s">
        <v>87</v>
      </c>
      <c r="C604" s="107">
        <v>1975</v>
      </c>
      <c r="D604" s="107" t="s">
        <v>914</v>
      </c>
      <c r="E604" s="107" t="s">
        <v>913</v>
      </c>
      <c r="F604" s="116">
        <v>9</v>
      </c>
      <c r="G604" s="116">
        <v>4</v>
      </c>
      <c r="H604" s="117">
        <v>15329.4</v>
      </c>
      <c r="I604" s="117">
        <v>9137.2999999999993</v>
      </c>
      <c r="J604" s="117">
        <v>480.1</v>
      </c>
      <c r="K604" s="66">
        <f>SUM(L604:O604)</f>
        <v>2797749.76</v>
      </c>
      <c r="L604" s="66">
        <v>0</v>
      </c>
      <c r="M604" s="66">
        <v>0</v>
      </c>
      <c r="N604" s="66">
        <v>0</v>
      </c>
      <c r="O604" s="28">
        <v>2797749.76</v>
      </c>
      <c r="P604" s="66">
        <f t="shared" si="144"/>
        <v>182.5087583336595</v>
      </c>
      <c r="Q604" s="66">
        <v>9673</v>
      </c>
      <c r="R604" s="62" t="s">
        <v>1075</v>
      </c>
      <c r="S604" s="3"/>
    </row>
    <row r="605" spans="1:19" ht="18" customHeight="1" x14ac:dyDescent="0.25">
      <c r="A605" s="107" t="s">
        <v>339</v>
      </c>
      <c r="B605" s="52" t="s">
        <v>88</v>
      </c>
      <c r="C605" s="107" t="s">
        <v>1239</v>
      </c>
      <c r="D605" s="107" t="s">
        <v>914</v>
      </c>
      <c r="E605" s="107" t="s">
        <v>913</v>
      </c>
      <c r="F605" s="116">
        <v>4</v>
      </c>
      <c r="G605" s="116">
        <v>2</v>
      </c>
      <c r="H605" s="117">
        <v>1841.8</v>
      </c>
      <c r="I605" s="117">
        <v>1289.5</v>
      </c>
      <c r="J605" s="117">
        <v>176.9</v>
      </c>
      <c r="K605" s="66">
        <f t="shared" ref="K605:K612" si="146">SUM(L605:O605)</f>
        <v>3323943.32</v>
      </c>
      <c r="L605" s="66">
        <v>0</v>
      </c>
      <c r="M605" s="66">
        <v>0</v>
      </c>
      <c r="N605" s="66">
        <v>0</v>
      </c>
      <c r="O605" s="28">
        <v>3323943.32</v>
      </c>
      <c r="P605" s="66">
        <f t="shared" si="144"/>
        <v>1804.7254425019003</v>
      </c>
      <c r="Q605" s="66">
        <v>9673</v>
      </c>
      <c r="R605" s="40" t="s">
        <v>553</v>
      </c>
      <c r="S605" s="3"/>
    </row>
    <row r="606" spans="1:19" s="12" customFormat="1" ht="18" customHeight="1" x14ac:dyDescent="0.25">
      <c r="A606" s="107" t="s">
        <v>340</v>
      </c>
      <c r="B606" s="52" t="s">
        <v>89</v>
      </c>
      <c r="C606" s="107">
        <v>1932</v>
      </c>
      <c r="D606" s="107" t="s">
        <v>914</v>
      </c>
      <c r="E606" s="107" t="s">
        <v>913</v>
      </c>
      <c r="F606" s="116">
        <v>4</v>
      </c>
      <c r="G606" s="116">
        <v>4</v>
      </c>
      <c r="H606" s="117">
        <v>3766.2</v>
      </c>
      <c r="I606" s="117">
        <v>2829.3</v>
      </c>
      <c r="J606" s="117">
        <v>404.1</v>
      </c>
      <c r="K606" s="66">
        <f t="shared" si="146"/>
        <v>6293650.2300000004</v>
      </c>
      <c r="L606" s="66">
        <v>0</v>
      </c>
      <c r="M606" s="66">
        <v>0</v>
      </c>
      <c r="N606" s="66">
        <v>0</v>
      </c>
      <c r="O606" s="28">
        <v>6293650.2300000004</v>
      </c>
      <c r="P606" s="66">
        <f t="shared" si="144"/>
        <v>1671.0876294408158</v>
      </c>
      <c r="Q606" s="66">
        <v>9673</v>
      </c>
      <c r="R606" s="40" t="s">
        <v>553</v>
      </c>
      <c r="S606" s="54"/>
    </row>
    <row r="607" spans="1:19" s="2" customFormat="1" ht="18" customHeight="1" x14ac:dyDescent="0.25">
      <c r="A607" s="107" t="s">
        <v>341</v>
      </c>
      <c r="B607" s="52" t="s">
        <v>90</v>
      </c>
      <c r="C607" s="107">
        <v>1950</v>
      </c>
      <c r="D607" s="107" t="s">
        <v>914</v>
      </c>
      <c r="E607" s="107" t="s">
        <v>913</v>
      </c>
      <c r="F607" s="116">
        <v>2</v>
      </c>
      <c r="G607" s="116">
        <v>1</v>
      </c>
      <c r="H607" s="117">
        <v>859.1</v>
      </c>
      <c r="I607" s="117">
        <v>827.2</v>
      </c>
      <c r="J607" s="117">
        <v>685.9</v>
      </c>
      <c r="K607" s="66">
        <f t="shared" si="146"/>
        <v>1354400</v>
      </c>
      <c r="L607" s="66">
        <v>0</v>
      </c>
      <c r="M607" s="66">
        <v>0</v>
      </c>
      <c r="N607" s="66">
        <v>0</v>
      </c>
      <c r="O607" s="28">
        <v>1354400</v>
      </c>
      <c r="P607" s="66">
        <f t="shared" si="144"/>
        <v>1576.5335816552206</v>
      </c>
      <c r="Q607" s="66">
        <v>9673</v>
      </c>
      <c r="R607" s="40" t="s">
        <v>553</v>
      </c>
      <c r="S607" s="15"/>
    </row>
    <row r="608" spans="1:19" ht="18" customHeight="1" x14ac:dyDescent="0.25">
      <c r="A608" s="107" t="s">
        <v>342</v>
      </c>
      <c r="B608" s="52" t="s">
        <v>91</v>
      </c>
      <c r="C608" s="107">
        <v>1946</v>
      </c>
      <c r="D608" s="107" t="s">
        <v>914</v>
      </c>
      <c r="E608" s="107" t="s">
        <v>913</v>
      </c>
      <c r="F608" s="116">
        <v>2</v>
      </c>
      <c r="G608" s="116">
        <v>1</v>
      </c>
      <c r="H608" s="117">
        <v>300.5</v>
      </c>
      <c r="I608" s="117">
        <v>259</v>
      </c>
      <c r="J608" s="117">
        <v>191.3</v>
      </c>
      <c r="K608" s="66">
        <f t="shared" si="146"/>
        <v>1207071.51</v>
      </c>
      <c r="L608" s="66">
        <v>0</v>
      </c>
      <c r="M608" s="66">
        <v>0</v>
      </c>
      <c r="N608" s="66">
        <v>0</v>
      </c>
      <c r="O608" s="28">
        <v>1207071.51</v>
      </c>
      <c r="P608" s="66">
        <f t="shared" si="144"/>
        <v>4016.8769051580698</v>
      </c>
      <c r="Q608" s="66">
        <v>9673</v>
      </c>
      <c r="R608" s="40" t="s">
        <v>553</v>
      </c>
      <c r="S608" s="3"/>
    </row>
    <row r="609" spans="1:19" ht="18" customHeight="1" x14ac:dyDescent="0.25">
      <c r="A609" s="107" t="s">
        <v>343</v>
      </c>
      <c r="B609" s="118" t="s">
        <v>1403</v>
      </c>
      <c r="C609" s="107">
        <v>1969</v>
      </c>
      <c r="D609" s="107" t="s">
        <v>914</v>
      </c>
      <c r="E609" s="107" t="s">
        <v>913</v>
      </c>
      <c r="F609" s="116">
        <v>2</v>
      </c>
      <c r="G609" s="116">
        <v>2</v>
      </c>
      <c r="H609" s="117">
        <v>480.9</v>
      </c>
      <c r="I609" s="117">
        <v>0</v>
      </c>
      <c r="J609" s="117">
        <v>480.9</v>
      </c>
      <c r="K609" s="66">
        <f t="shared" si="146"/>
        <v>1404600</v>
      </c>
      <c r="L609" s="66">
        <v>0</v>
      </c>
      <c r="M609" s="66">
        <v>0</v>
      </c>
      <c r="N609" s="66">
        <v>0</v>
      </c>
      <c r="O609" s="28">
        <v>1404600</v>
      </c>
      <c r="P609" s="66">
        <f>K609/H609</f>
        <v>2920.7735495945103</v>
      </c>
      <c r="Q609" s="66">
        <v>9673</v>
      </c>
      <c r="R609" s="62" t="s">
        <v>562</v>
      </c>
      <c r="S609" s="3"/>
    </row>
    <row r="610" spans="1:19" ht="18" customHeight="1" x14ac:dyDescent="0.25">
      <c r="A610" s="107" t="s">
        <v>344</v>
      </c>
      <c r="B610" s="52" t="s">
        <v>92</v>
      </c>
      <c r="C610" s="107">
        <v>1934</v>
      </c>
      <c r="D610" s="107" t="s">
        <v>914</v>
      </c>
      <c r="E610" s="107" t="s">
        <v>913</v>
      </c>
      <c r="F610" s="116">
        <v>3</v>
      </c>
      <c r="G610" s="116">
        <v>4</v>
      </c>
      <c r="H610" s="117">
        <v>1920</v>
      </c>
      <c r="I610" s="117">
        <v>1230.0999999999999</v>
      </c>
      <c r="J610" s="117">
        <v>583.79999999999995</v>
      </c>
      <c r="K610" s="66">
        <f t="shared" si="146"/>
        <v>4723373.0599999996</v>
      </c>
      <c r="L610" s="66">
        <v>0</v>
      </c>
      <c r="M610" s="66">
        <v>0</v>
      </c>
      <c r="N610" s="66">
        <v>0</v>
      </c>
      <c r="O610" s="28">
        <v>4723373.0599999996</v>
      </c>
      <c r="P610" s="66">
        <f t="shared" si="144"/>
        <v>2460.0901354166663</v>
      </c>
      <c r="Q610" s="66">
        <v>9673</v>
      </c>
      <c r="R610" s="40" t="s">
        <v>553</v>
      </c>
      <c r="S610" s="3"/>
    </row>
    <row r="611" spans="1:19" ht="18" customHeight="1" x14ac:dyDescent="0.25">
      <c r="A611" s="107" t="s">
        <v>345</v>
      </c>
      <c r="B611" s="52" t="s">
        <v>93</v>
      </c>
      <c r="C611" s="107">
        <v>1962</v>
      </c>
      <c r="D611" s="107" t="s">
        <v>914</v>
      </c>
      <c r="E611" s="107" t="s">
        <v>918</v>
      </c>
      <c r="F611" s="116">
        <v>5</v>
      </c>
      <c r="G611" s="116">
        <v>3</v>
      </c>
      <c r="H611" s="117">
        <v>4025.2</v>
      </c>
      <c r="I611" s="117">
        <v>1100</v>
      </c>
      <c r="J611" s="117">
        <v>180.05</v>
      </c>
      <c r="K611" s="66">
        <f t="shared" si="146"/>
        <v>4768855.5199999996</v>
      </c>
      <c r="L611" s="66">
        <v>0</v>
      </c>
      <c r="M611" s="66">
        <v>0</v>
      </c>
      <c r="N611" s="66">
        <v>0</v>
      </c>
      <c r="O611" s="28">
        <v>4768855.5199999996</v>
      </c>
      <c r="P611" s="66">
        <f t="shared" si="144"/>
        <v>1184.7499552817251</v>
      </c>
      <c r="Q611" s="66">
        <v>9673</v>
      </c>
      <c r="R611" s="40" t="s">
        <v>553</v>
      </c>
      <c r="S611" s="3"/>
    </row>
    <row r="612" spans="1:19" s="2" customFormat="1" ht="18" customHeight="1" x14ac:dyDescent="0.25">
      <c r="A612" s="107" t="s">
        <v>346</v>
      </c>
      <c r="B612" s="52" t="s">
        <v>490</v>
      </c>
      <c r="C612" s="107">
        <v>1882</v>
      </c>
      <c r="D612" s="107" t="s">
        <v>914</v>
      </c>
      <c r="E612" s="107" t="s">
        <v>913</v>
      </c>
      <c r="F612" s="116">
        <v>2</v>
      </c>
      <c r="G612" s="116">
        <v>1</v>
      </c>
      <c r="H612" s="117">
        <v>157</v>
      </c>
      <c r="I612" s="117">
        <v>105.86</v>
      </c>
      <c r="J612" s="117">
        <v>60.42</v>
      </c>
      <c r="K612" s="66">
        <f t="shared" si="146"/>
        <v>713280.13</v>
      </c>
      <c r="L612" s="66">
        <v>0</v>
      </c>
      <c r="M612" s="66">
        <v>0</v>
      </c>
      <c r="N612" s="66">
        <v>0</v>
      </c>
      <c r="O612" s="28">
        <v>713280.13</v>
      </c>
      <c r="P612" s="66">
        <f t="shared" si="144"/>
        <v>4543.1855414012743</v>
      </c>
      <c r="Q612" s="66">
        <v>9673</v>
      </c>
      <c r="R612" s="40" t="s">
        <v>553</v>
      </c>
      <c r="S612" s="15"/>
    </row>
    <row r="613" spans="1:19" ht="18" customHeight="1" x14ac:dyDescent="0.25">
      <c r="A613" s="107" t="s">
        <v>347</v>
      </c>
      <c r="B613" s="52" t="s">
        <v>94</v>
      </c>
      <c r="C613" s="107">
        <v>1983</v>
      </c>
      <c r="D613" s="107" t="s">
        <v>914</v>
      </c>
      <c r="E613" s="107" t="s">
        <v>918</v>
      </c>
      <c r="F613" s="116">
        <v>5</v>
      </c>
      <c r="G613" s="116">
        <v>3</v>
      </c>
      <c r="H613" s="117">
        <v>4543.3</v>
      </c>
      <c r="I613" s="117">
        <v>3194.3</v>
      </c>
      <c r="J613" s="117">
        <v>2358.1</v>
      </c>
      <c r="K613" s="66">
        <f>SUM(L613:O613)</f>
        <v>1737351.02</v>
      </c>
      <c r="L613" s="66">
        <v>0</v>
      </c>
      <c r="M613" s="66">
        <v>0</v>
      </c>
      <c r="N613" s="66">
        <v>0</v>
      </c>
      <c r="O613" s="28">
        <v>1737351.02</v>
      </c>
      <c r="P613" s="66">
        <f t="shared" si="144"/>
        <v>382.39848128012676</v>
      </c>
      <c r="Q613" s="66">
        <v>9673</v>
      </c>
      <c r="R613" s="62" t="s">
        <v>1075</v>
      </c>
      <c r="S613" s="3"/>
    </row>
    <row r="614" spans="1:19" ht="18" customHeight="1" x14ac:dyDescent="0.25">
      <c r="A614" s="107" t="s">
        <v>348</v>
      </c>
      <c r="B614" s="52" t="s">
        <v>491</v>
      </c>
      <c r="C614" s="107">
        <v>1983</v>
      </c>
      <c r="D614" s="107" t="s">
        <v>914</v>
      </c>
      <c r="E614" s="107" t="s">
        <v>913</v>
      </c>
      <c r="F614" s="116">
        <v>10</v>
      </c>
      <c r="G614" s="116">
        <v>1</v>
      </c>
      <c r="H614" s="117">
        <v>3834.4</v>
      </c>
      <c r="I614" s="117">
        <v>2824</v>
      </c>
      <c r="J614" s="117">
        <v>2525.1</v>
      </c>
      <c r="K614" s="66">
        <f>SUM(L614:O614)</f>
        <v>1498974.67</v>
      </c>
      <c r="L614" s="66">
        <v>0</v>
      </c>
      <c r="M614" s="66">
        <v>0</v>
      </c>
      <c r="N614" s="66">
        <v>0</v>
      </c>
      <c r="O614" s="28">
        <v>1498974.67</v>
      </c>
      <c r="P614" s="66">
        <f t="shared" si="144"/>
        <v>390.92809044439804</v>
      </c>
      <c r="Q614" s="66">
        <v>9673</v>
      </c>
      <c r="R614" s="62" t="s">
        <v>1075</v>
      </c>
      <c r="S614" s="3"/>
    </row>
    <row r="615" spans="1:19" ht="18" customHeight="1" x14ac:dyDescent="0.25">
      <c r="A615" s="107" t="s">
        <v>349</v>
      </c>
      <c r="B615" s="52" t="s">
        <v>1337</v>
      </c>
      <c r="C615" s="107">
        <v>2003</v>
      </c>
      <c r="D615" s="107" t="s">
        <v>914</v>
      </c>
      <c r="E615" s="107" t="s">
        <v>918</v>
      </c>
      <c r="F615" s="116">
        <v>10</v>
      </c>
      <c r="G615" s="116">
        <v>5</v>
      </c>
      <c r="H615" s="117">
        <v>11583.4</v>
      </c>
      <c r="I615" s="117">
        <v>438.9</v>
      </c>
      <c r="J615" s="117">
        <v>10163</v>
      </c>
      <c r="K615" s="66">
        <f t="shared" ref="K615:K616" si="147">SUM(L615:O615)</f>
        <v>4764000</v>
      </c>
      <c r="L615" s="66">
        <v>0</v>
      </c>
      <c r="M615" s="66">
        <v>0</v>
      </c>
      <c r="N615" s="66">
        <v>0</v>
      </c>
      <c r="O615" s="28">
        <v>4764000</v>
      </c>
      <c r="P615" s="66">
        <f t="shared" si="144"/>
        <v>411.27820847074264</v>
      </c>
      <c r="Q615" s="66">
        <v>9673</v>
      </c>
      <c r="R615" s="62" t="s">
        <v>562</v>
      </c>
      <c r="S615" s="3"/>
    </row>
    <row r="616" spans="1:19" ht="18" customHeight="1" x14ac:dyDescent="0.25">
      <c r="A616" s="107" t="s">
        <v>350</v>
      </c>
      <c r="B616" s="52" t="s">
        <v>1331</v>
      </c>
      <c r="C616" s="107">
        <v>1959</v>
      </c>
      <c r="D616" s="107" t="s">
        <v>914</v>
      </c>
      <c r="E616" s="107" t="s">
        <v>913</v>
      </c>
      <c r="F616" s="116">
        <v>5</v>
      </c>
      <c r="G616" s="116">
        <v>2</v>
      </c>
      <c r="H616" s="117">
        <v>2158.6</v>
      </c>
      <c r="I616" s="117">
        <v>1469.6</v>
      </c>
      <c r="J616" s="117">
        <v>142.19999999999999</v>
      </c>
      <c r="K616" s="66">
        <f t="shared" si="147"/>
        <v>11740522.199999999</v>
      </c>
      <c r="L616" s="66">
        <v>0</v>
      </c>
      <c r="M616" s="66">
        <v>0</v>
      </c>
      <c r="N616" s="66">
        <v>0</v>
      </c>
      <c r="O616" s="28">
        <v>11740522.199999999</v>
      </c>
      <c r="P616" s="66">
        <f t="shared" si="144"/>
        <v>5438.9521912350592</v>
      </c>
      <c r="Q616" s="66">
        <v>9673</v>
      </c>
      <c r="R616" s="62" t="s">
        <v>562</v>
      </c>
      <c r="S616" s="3"/>
    </row>
    <row r="617" spans="1:19" ht="18" customHeight="1" x14ac:dyDescent="0.25">
      <c r="A617" s="107" t="s">
        <v>351</v>
      </c>
      <c r="B617" s="52" t="s">
        <v>95</v>
      </c>
      <c r="C617" s="107">
        <v>1951</v>
      </c>
      <c r="D617" s="107" t="s">
        <v>914</v>
      </c>
      <c r="E617" s="107" t="s">
        <v>913</v>
      </c>
      <c r="F617" s="116">
        <v>2</v>
      </c>
      <c r="G617" s="116">
        <v>1</v>
      </c>
      <c r="H617" s="117">
        <v>372.4</v>
      </c>
      <c r="I617" s="117">
        <v>209.8</v>
      </c>
      <c r="J617" s="117">
        <v>42.5</v>
      </c>
      <c r="K617" s="66">
        <f t="shared" ref="K617:K625" si="148">SUM(L617:O617)</f>
        <v>1239052.3700000001</v>
      </c>
      <c r="L617" s="66">
        <v>0</v>
      </c>
      <c r="M617" s="66">
        <v>0</v>
      </c>
      <c r="N617" s="66">
        <v>0</v>
      </c>
      <c r="O617" s="28">
        <v>1239052.3700000001</v>
      </c>
      <c r="P617" s="66">
        <f t="shared" si="144"/>
        <v>3327.2082975295384</v>
      </c>
      <c r="Q617" s="66">
        <v>9673</v>
      </c>
      <c r="R617" s="40" t="s">
        <v>553</v>
      </c>
      <c r="S617" s="3"/>
    </row>
    <row r="618" spans="1:19" ht="18" customHeight="1" x14ac:dyDescent="0.25">
      <c r="A618" s="107" t="s">
        <v>352</v>
      </c>
      <c r="B618" s="52" t="s">
        <v>1394</v>
      </c>
      <c r="C618" s="107">
        <v>1962</v>
      </c>
      <c r="D618" s="107" t="s">
        <v>914</v>
      </c>
      <c r="E618" s="107" t="s">
        <v>913</v>
      </c>
      <c r="F618" s="116">
        <v>5</v>
      </c>
      <c r="G618" s="116">
        <v>4</v>
      </c>
      <c r="H618" s="117">
        <v>3168.14</v>
      </c>
      <c r="I618" s="117">
        <v>68.400000000000006</v>
      </c>
      <c r="J618" s="117">
        <v>3099.74</v>
      </c>
      <c r="K618" s="66">
        <f>SUM(L618:O618)</f>
        <v>8489706.8000000007</v>
      </c>
      <c r="L618" s="66">
        <v>0</v>
      </c>
      <c r="M618" s="66">
        <v>0</v>
      </c>
      <c r="N618" s="66">
        <v>0</v>
      </c>
      <c r="O618" s="28">
        <v>8489706.8000000007</v>
      </c>
      <c r="P618" s="66">
        <f t="shared" si="144"/>
        <v>2679.7132702468962</v>
      </c>
      <c r="Q618" s="66">
        <v>9673</v>
      </c>
      <c r="R618" s="62" t="s">
        <v>562</v>
      </c>
      <c r="S618" s="3"/>
    </row>
    <row r="619" spans="1:19" ht="18" customHeight="1" x14ac:dyDescent="0.25">
      <c r="A619" s="107" t="s">
        <v>353</v>
      </c>
      <c r="B619" s="52" t="s">
        <v>96</v>
      </c>
      <c r="C619" s="107">
        <v>1963</v>
      </c>
      <c r="D619" s="107" t="s">
        <v>914</v>
      </c>
      <c r="E619" s="107" t="s">
        <v>913</v>
      </c>
      <c r="F619" s="116">
        <v>4</v>
      </c>
      <c r="G619" s="116">
        <v>3</v>
      </c>
      <c r="H619" s="117">
        <v>960.8</v>
      </c>
      <c r="I619" s="117">
        <v>509.6</v>
      </c>
      <c r="J619" s="117">
        <v>209.25</v>
      </c>
      <c r="K619" s="66">
        <f t="shared" si="148"/>
        <v>800000</v>
      </c>
      <c r="L619" s="66">
        <v>0</v>
      </c>
      <c r="M619" s="66">
        <v>0</v>
      </c>
      <c r="N619" s="66">
        <v>0</v>
      </c>
      <c r="O619" s="28">
        <v>800000</v>
      </c>
      <c r="P619" s="66">
        <f t="shared" si="144"/>
        <v>832.63946711074107</v>
      </c>
      <c r="Q619" s="66">
        <v>9673</v>
      </c>
      <c r="R619" s="40" t="s">
        <v>553</v>
      </c>
      <c r="S619" s="3"/>
    </row>
    <row r="620" spans="1:19" ht="18" customHeight="1" x14ac:dyDescent="0.25">
      <c r="A620" s="107" t="s">
        <v>354</v>
      </c>
      <c r="B620" s="52" t="s">
        <v>97</v>
      </c>
      <c r="C620" s="107">
        <v>1950</v>
      </c>
      <c r="D620" s="107" t="s">
        <v>914</v>
      </c>
      <c r="E620" s="107" t="s">
        <v>913</v>
      </c>
      <c r="F620" s="116">
        <v>2</v>
      </c>
      <c r="G620" s="116">
        <v>1</v>
      </c>
      <c r="H620" s="117">
        <v>310.89999999999998</v>
      </c>
      <c r="I620" s="117">
        <v>287.89999999999998</v>
      </c>
      <c r="J620" s="117">
        <v>182.99</v>
      </c>
      <c r="K620" s="66">
        <f t="shared" si="148"/>
        <v>900189.5</v>
      </c>
      <c r="L620" s="66">
        <v>0</v>
      </c>
      <c r="M620" s="66">
        <v>0</v>
      </c>
      <c r="N620" s="66">
        <v>0</v>
      </c>
      <c r="O620" s="28">
        <v>900189.5</v>
      </c>
      <c r="P620" s="66">
        <f t="shared" si="144"/>
        <v>2895.4310067545839</v>
      </c>
      <c r="Q620" s="66">
        <v>9673</v>
      </c>
      <c r="R620" s="40" t="s">
        <v>553</v>
      </c>
      <c r="S620" s="3"/>
    </row>
    <row r="621" spans="1:19" ht="18" customHeight="1" x14ac:dyDescent="0.25">
      <c r="A621" s="107" t="s">
        <v>355</v>
      </c>
      <c r="B621" s="52" t="s">
        <v>556</v>
      </c>
      <c r="C621" s="107">
        <v>1963</v>
      </c>
      <c r="D621" s="107" t="s">
        <v>914</v>
      </c>
      <c r="E621" s="107" t="s">
        <v>917</v>
      </c>
      <c r="F621" s="116">
        <v>2</v>
      </c>
      <c r="G621" s="116">
        <v>6</v>
      </c>
      <c r="H621" s="117">
        <v>505.34</v>
      </c>
      <c r="I621" s="117">
        <v>0</v>
      </c>
      <c r="J621" s="117">
        <v>333.84</v>
      </c>
      <c r="K621" s="66">
        <f t="shared" si="148"/>
        <v>5153520</v>
      </c>
      <c r="L621" s="66">
        <v>0</v>
      </c>
      <c r="M621" s="66">
        <v>0</v>
      </c>
      <c r="N621" s="66">
        <v>0</v>
      </c>
      <c r="O621" s="28">
        <v>5153520</v>
      </c>
      <c r="P621" s="66">
        <f t="shared" si="144"/>
        <v>10198.124035302964</v>
      </c>
      <c r="Q621" s="66">
        <v>9673</v>
      </c>
      <c r="R621" s="40" t="s">
        <v>553</v>
      </c>
      <c r="S621" s="3"/>
    </row>
    <row r="622" spans="1:19" ht="18" customHeight="1" x14ac:dyDescent="0.25">
      <c r="A622" s="107" t="s">
        <v>356</v>
      </c>
      <c r="B622" s="52" t="s">
        <v>98</v>
      </c>
      <c r="C622" s="107">
        <v>1959</v>
      </c>
      <c r="D622" s="107" t="s">
        <v>914</v>
      </c>
      <c r="E622" s="107" t="s">
        <v>913</v>
      </c>
      <c r="F622" s="116">
        <v>2</v>
      </c>
      <c r="G622" s="116">
        <v>1</v>
      </c>
      <c r="H622" s="117">
        <v>306.5</v>
      </c>
      <c r="I622" s="117">
        <v>281.5</v>
      </c>
      <c r="J622" s="117">
        <v>210.2</v>
      </c>
      <c r="K622" s="66">
        <f t="shared" si="148"/>
        <v>4103300</v>
      </c>
      <c r="L622" s="66">
        <v>0</v>
      </c>
      <c r="M622" s="66">
        <v>0</v>
      </c>
      <c r="N622" s="66">
        <v>0</v>
      </c>
      <c r="O622" s="28">
        <v>4103300</v>
      </c>
      <c r="P622" s="66">
        <f t="shared" si="144"/>
        <v>13387.601957585644</v>
      </c>
      <c r="Q622" s="66">
        <v>9673</v>
      </c>
      <c r="R622" s="40" t="s">
        <v>553</v>
      </c>
      <c r="S622" s="3"/>
    </row>
    <row r="623" spans="1:19" ht="18" customHeight="1" x14ac:dyDescent="0.25">
      <c r="A623" s="107" t="s">
        <v>357</v>
      </c>
      <c r="B623" s="52" t="s">
        <v>99</v>
      </c>
      <c r="C623" s="107">
        <v>1946</v>
      </c>
      <c r="D623" s="107" t="s">
        <v>914</v>
      </c>
      <c r="E623" s="107" t="s">
        <v>913</v>
      </c>
      <c r="F623" s="116">
        <v>2</v>
      </c>
      <c r="G623" s="116">
        <v>1</v>
      </c>
      <c r="H623" s="117">
        <v>546.1</v>
      </c>
      <c r="I623" s="117">
        <v>304.39999999999998</v>
      </c>
      <c r="J623" s="117">
        <v>187.4</v>
      </c>
      <c r="K623" s="66">
        <f t="shared" si="148"/>
        <v>989027</v>
      </c>
      <c r="L623" s="66">
        <v>0</v>
      </c>
      <c r="M623" s="66">
        <v>0</v>
      </c>
      <c r="N623" s="66">
        <v>0</v>
      </c>
      <c r="O623" s="28">
        <v>989027</v>
      </c>
      <c r="P623" s="66">
        <f t="shared" si="144"/>
        <v>1811.0730635414759</v>
      </c>
      <c r="Q623" s="66">
        <v>9673</v>
      </c>
      <c r="R623" s="40" t="s">
        <v>553</v>
      </c>
      <c r="S623" s="3"/>
    </row>
    <row r="624" spans="1:19" ht="18" customHeight="1" x14ac:dyDescent="0.25">
      <c r="A624" s="107" t="s">
        <v>358</v>
      </c>
      <c r="B624" s="52" t="s">
        <v>1338</v>
      </c>
      <c r="C624" s="107">
        <v>1997</v>
      </c>
      <c r="D624" s="107" t="s">
        <v>914</v>
      </c>
      <c r="E624" s="107" t="s">
        <v>918</v>
      </c>
      <c r="F624" s="116">
        <v>9</v>
      </c>
      <c r="G624" s="116">
        <v>4</v>
      </c>
      <c r="H624" s="117">
        <v>10061.1</v>
      </c>
      <c r="I624" s="117">
        <v>0</v>
      </c>
      <c r="J624" s="117">
        <v>8705.1</v>
      </c>
      <c r="K624" s="66">
        <f t="shared" si="148"/>
        <v>4050000</v>
      </c>
      <c r="L624" s="66">
        <v>0</v>
      </c>
      <c r="M624" s="66">
        <v>0</v>
      </c>
      <c r="N624" s="66">
        <v>0</v>
      </c>
      <c r="O624" s="28">
        <v>4050000</v>
      </c>
      <c r="P624" s="66">
        <f t="shared" si="144"/>
        <v>402.54047768136684</v>
      </c>
      <c r="Q624" s="66">
        <v>9673</v>
      </c>
      <c r="R624" s="40" t="s">
        <v>562</v>
      </c>
      <c r="S624" s="3"/>
    </row>
    <row r="625" spans="1:19" ht="18" customHeight="1" x14ac:dyDescent="0.25">
      <c r="A625" s="107" t="s">
        <v>359</v>
      </c>
      <c r="B625" s="52" t="s">
        <v>100</v>
      </c>
      <c r="C625" s="107">
        <v>1953</v>
      </c>
      <c r="D625" s="107" t="s">
        <v>914</v>
      </c>
      <c r="E625" s="107" t="s">
        <v>913</v>
      </c>
      <c r="F625" s="116">
        <v>2</v>
      </c>
      <c r="G625" s="116">
        <v>2</v>
      </c>
      <c r="H625" s="117">
        <v>859.5</v>
      </c>
      <c r="I625" s="117">
        <v>857.1</v>
      </c>
      <c r="J625" s="117">
        <v>655.83</v>
      </c>
      <c r="K625" s="66">
        <f t="shared" si="148"/>
        <v>3621271.6</v>
      </c>
      <c r="L625" s="66">
        <v>0</v>
      </c>
      <c r="M625" s="66">
        <v>0</v>
      </c>
      <c r="N625" s="66">
        <v>0</v>
      </c>
      <c r="O625" s="28">
        <v>3621271.6</v>
      </c>
      <c r="P625" s="66">
        <f t="shared" si="144"/>
        <v>4213.2304828388596</v>
      </c>
      <c r="Q625" s="66">
        <v>9673</v>
      </c>
      <c r="R625" s="40" t="s">
        <v>553</v>
      </c>
      <c r="S625" s="3"/>
    </row>
    <row r="626" spans="1:19" ht="18" customHeight="1" x14ac:dyDescent="0.25">
      <c r="A626" s="107" t="s">
        <v>360</v>
      </c>
      <c r="B626" s="52" t="s">
        <v>492</v>
      </c>
      <c r="C626" s="107">
        <v>1988</v>
      </c>
      <c r="D626" s="107" t="s">
        <v>914</v>
      </c>
      <c r="E626" s="107" t="s">
        <v>913</v>
      </c>
      <c r="F626" s="116">
        <v>9</v>
      </c>
      <c r="G626" s="116">
        <v>2</v>
      </c>
      <c r="H626" s="117">
        <v>3996.2</v>
      </c>
      <c r="I626" s="117">
        <v>3277.8</v>
      </c>
      <c r="J626" s="117">
        <v>2648.16</v>
      </c>
      <c r="K626" s="66">
        <f>SUM(L626:O626)</f>
        <v>1789876.28</v>
      </c>
      <c r="L626" s="66">
        <v>0</v>
      </c>
      <c r="M626" s="66">
        <v>0</v>
      </c>
      <c r="N626" s="66">
        <v>0</v>
      </c>
      <c r="O626" s="28">
        <v>1789876.28</v>
      </c>
      <c r="P626" s="66">
        <f t="shared" si="144"/>
        <v>447.89456984134932</v>
      </c>
      <c r="Q626" s="66">
        <v>9673</v>
      </c>
      <c r="R626" s="62" t="s">
        <v>1075</v>
      </c>
      <c r="S626" s="3"/>
    </row>
    <row r="627" spans="1:19" ht="18" customHeight="1" x14ac:dyDescent="0.25">
      <c r="A627" s="107" t="s">
        <v>361</v>
      </c>
      <c r="B627" s="52" t="s">
        <v>101</v>
      </c>
      <c r="C627" s="107">
        <v>1985</v>
      </c>
      <c r="D627" s="107" t="s">
        <v>914</v>
      </c>
      <c r="E627" s="107" t="s">
        <v>913</v>
      </c>
      <c r="F627" s="116">
        <v>9</v>
      </c>
      <c r="G627" s="116">
        <v>2</v>
      </c>
      <c r="H627" s="117">
        <v>7082.8</v>
      </c>
      <c r="I627" s="117">
        <v>6483.2</v>
      </c>
      <c r="J627" s="117">
        <v>3271.5</v>
      </c>
      <c r="K627" s="66">
        <f t="shared" ref="K627:K631" si="149">SUM(L627:O627)</f>
        <v>18069955</v>
      </c>
      <c r="L627" s="66">
        <v>0</v>
      </c>
      <c r="M627" s="66">
        <v>0</v>
      </c>
      <c r="N627" s="66">
        <v>0</v>
      </c>
      <c r="O627" s="28">
        <v>18069955</v>
      </c>
      <c r="P627" s="66">
        <f t="shared" si="144"/>
        <v>2551.2445642966059</v>
      </c>
      <c r="Q627" s="66">
        <v>9673</v>
      </c>
      <c r="R627" s="62" t="s">
        <v>562</v>
      </c>
      <c r="S627" s="3"/>
    </row>
    <row r="628" spans="1:19" ht="18" customHeight="1" x14ac:dyDescent="0.25">
      <c r="A628" s="107" t="s">
        <v>362</v>
      </c>
      <c r="B628" s="52" t="s">
        <v>102</v>
      </c>
      <c r="C628" s="107">
        <v>1954</v>
      </c>
      <c r="D628" s="107" t="s">
        <v>914</v>
      </c>
      <c r="E628" s="107" t="s">
        <v>913</v>
      </c>
      <c r="F628" s="116">
        <v>2</v>
      </c>
      <c r="G628" s="116">
        <v>2</v>
      </c>
      <c r="H628" s="117">
        <v>819.3</v>
      </c>
      <c r="I628" s="117">
        <v>791</v>
      </c>
      <c r="J628" s="117">
        <v>473.2</v>
      </c>
      <c r="K628" s="66">
        <f t="shared" si="149"/>
        <v>4182500</v>
      </c>
      <c r="L628" s="66">
        <v>0</v>
      </c>
      <c r="M628" s="66">
        <v>0</v>
      </c>
      <c r="N628" s="66">
        <v>0</v>
      </c>
      <c r="O628" s="28">
        <v>4182500</v>
      </c>
      <c r="P628" s="66">
        <f t="shared" si="144"/>
        <v>5104.9676553155132</v>
      </c>
      <c r="Q628" s="66">
        <v>9673</v>
      </c>
      <c r="R628" s="62" t="s">
        <v>562</v>
      </c>
      <c r="S628" s="3"/>
    </row>
    <row r="629" spans="1:19" s="2" customFormat="1" ht="18" customHeight="1" x14ac:dyDescent="0.25">
      <c r="A629" s="107" t="s">
        <v>363</v>
      </c>
      <c r="B629" s="52" t="s">
        <v>493</v>
      </c>
      <c r="C629" s="107">
        <v>1951</v>
      </c>
      <c r="D629" s="107" t="s">
        <v>914</v>
      </c>
      <c r="E629" s="107" t="s">
        <v>913</v>
      </c>
      <c r="F629" s="116">
        <v>2</v>
      </c>
      <c r="G629" s="116">
        <v>1</v>
      </c>
      <c r="H629" s="117">
        <v>867.2</v>
      </c>
      <c r="I629" s="117">
        <v>788.6</v>
      </c>
      <c r="J629" s="117">
        <v>349.3</v>
      </c>
      <c r="K629" s="66">
        <f t="shared" si="149"/>
        <v>870840</v>
      </c>
      <c r="L629" s="66">
        <v>0</v>
      </c>
      <c r="M629" s="66">
        <v>0</v>
      </c>
      <c r="N629" s="66">
        <v>0</v>
      </c>
      <c r="O629" s="28">
        <v>870840</v>
      </c>
      <c r="P629" s="66">
        <f t="shared" si="144"/>
        <v>1004.1974169741696</v>
      </c>
      <c r="Q629" s="66">
        <v>9673</v>
      </c>
      <c r="R629" s="62" t="s">
        <v>562</v>
      </c>
      <c r="S629" s="15"/>
    </row>
    <row r="630" spans="1:19" s="2" customFormat="1" ht="18" customHeight="1" x14ac:dyDescent="0.25">
      <c r="A630" s="107" t="s">
        <v>364</v>
      </c>
      <c r="B630" s="52" t="s">
        <v>494</v>
      </c>
      <c r="C630" s="107">
        <v>1944</v>
      </c>
      <c r="D630" s="107" t="s">
        <v>914</v>
      </c>
      <c r="E630" s="107" t="s">
        <v>913</v>
      </c>
      <c r="F630" s="116">
        <v>2</v>
      </c>
      <c r="G630" s="116">
        <v>1</v>
      </c>
      <c r="H630" s="117">
        <v>634.9</v>
      </c>
      <c r="I630" s="117">
        <v>600.9</v>
      </c>
      <c r="J630" s="117">
        <v>342.9</v>
      </c>
      <c r="K630" s="66">
        <f t="shared" si="149"/>
        <v>670840</v>
      </c>
      <c r="L630" s="66">
        <v>0</v>
      </c>
      <c r="M630" s="66">
        <v>0</v>
      </c>
      <c r="N630" s="66">
        <v>0</v>
      </c>
      <c r="O630" s="28">
        <v>670840</v>
      </c>
      <c r="P630" s="66">
        <f t="shared" si="144"/>
        <v>1056.6073397385414</v>
      </c>
      <c r="Q630" s="66">
        <v>9673</v>
      </c>
      <c r="R630" s="62" t="s">
        <v>562</v>
      </c>
      <c r="S630" s="15"/>
    </row>
    <row r="631" spans="1:19" s="2" customFormat="1" ht="18" customHeight="1" x14ac:dyDescent="0.25">
      <c r="A631" s="107" t="s">
        <v>365</v>
      </c>
      <c r="B631" s="52" t="s">
        <v>103</v>
      </c>
      <c r="C631" s="107">
        <v>1953</v>
      </c>
      <c r="D631" s="107" t="s">
        <v>914</v>
      </c>
      <c r="E631" s="107" t="s">
        <v>913</v>
      </c>
      <c r="F631" s="116">
        <v>2</v>
      </c>
      <c r="G631" s="116">
        <v>2</v>
      </c>
      <c r="H631" s="117">
        <v>855.6</v>
      </c>
      <c r="I631" s="117">
        <v>476.7</v>
      </c>
      <c r="J631" s="117">
        <v>349.1</v>
      </c>
      <c r="K631" s="66">
        <f t="shared" si="149"/>
        <v>900435</v>
      </c>
      <c r="L631" s="66">
        <v>0</v>
      </c>
      <c r="M631" s="66">
        <v>0</v>
      </c>
      <c r="N631" s="66">
        <v>0</v>
      </c>
      <c r="O631" s="28">
        <v>900435</v>
      </c>
      <c r="P631" s="66">
        <f t="shared" si="144"/>
        <v>1052.4018232819074</v>
      </c>
      <c r="Q631" s="66">
        <v>9673</v>
      </c>
      <c r="R631" s="62" t="s">
        <v>562</v>
      </c>
      <c r="S631" s="15"/>
    </row>
    <row r="632" spans="1:19" ht="18" customHeight="1" x14ac:dyDescent="0.25">
      <c r="A632" s="107" t="s">
        <v>366</v>
      </c>
      <c r="B632" s="52" t="s">
        <v>718</v>
      </c>
      <c r="C632" s="107">
        <v>1980</v>
      </c>
      <c r="D632" s="107" t="s">
        <v>914</v>
      </c>
      <c r="E632" s="107" t="s">
        <v>913</v>
      </c>
      <c r="F632" s="116">
        <v>5</v>
      </c>
      <c r="G632" s="116">
        <v>1</v>
      </c>
      <c r="H632" s="117">
        <v>5120.3999999999996</v>
      </c>
      <c r="I632" s="117">
        <v>2532.5</v>
      </c>
      <c r="J632" s="117">
        <v>2294.62</v>
      </c>
      <c r="K632" s="66">
        <f>SUM(L632:O632)</f>
        <v>2276694.91</v>
      </c>
      <c r="L632" s="66">
        <v>0</v>
      </c>
      <c r="M632" s="66">
        <v>0</v>
      </c>
      <c r="N632" s="66">
        <v>0</v>
      </c>
      <c r="O632" s="28">
        <v>2276694.91</v>
      </c>
      <c r="P632" s="66">
        <f t="shared" si="144"/>
        <v>444.63223771580351</v>
      </c>
      <c r="Q632" s="66">
        <v>9673</v>
      </c>
      <c r="R632" s="62" t="s">
        <v>1075</v>
      </c>
      <c r="S632" s="3"/>
    </row>
    <row r="633" spans="1:19" ht="18" customHeight="1" x14ac:dyDescent="0.25">
      <c r="A633" s="107" t="s">
        <v>367</v>
      </c>
      <c r="B633" s="52" t="s">
        <v>550</v>
      </c>
      <c r="C633" s="107">
        <v>1976</v>
      </c>
      <c r="D633" s="107" t="s">
        <v>914</v>
      </c>
      <c r="E633" s="107" t="s">
        <v>918</v>
      </c>
      <c r="F633" s="116">
        <v>5</v>
      </c>
      <c r="G633" s="116">
        <v>6</v>
      </c>
      <c r="H633" s="117">
        <v>6121</v>
      </c>
      <c r="I633" s="117">
        <v>4357.9129999999996</v>
      </c>
      <c r="J633" s="117">
        <v>312.10000000000002</v>
      </c>
      <c r="K633" s="66">
        <f>SUM(L633:O633)</f>
        <v>1579582.01</v>
      </c>
      <c r="L633" s="66">
        <v>0</v>
      </c>
      <c r="M633" s="66">
        <v>0</v>
      </c>
      <c r="N633" s="66">
        <v>0</v>
      </c>
      <c r="O633" s="28">
        <v>1579582.01</v>
      </c>
      <c r="P633" s="66">
        <f t="shared" si="144"/>
        <v>258.05946904100637</v>
      </c>
      <c r="Q633" s="66">
        <v>9673</v>
      </c>
      <c r="R633" s="40" t="s">
        <v>1075</v>
      </c>
      <c r="S633" s="3"/>
    </row>
    <row r="634" spans="1:19" s="2" customFormat="1" ht="18" customHeight="1" x14ac:dyDescent="0.25">
      <c r="A634" s="107" t="s">
        <v>368</v>
      </c>
      <c r="B634" s="52" t="s">
        <v>104</v>
      </c>
      <c r="C634" s="107">
        <v>1950</v>
      </c>
      <c r="D634" s="107" t="s">
        <v>914</v>
      </c>
      <c r="E634" s="107" t="s">
        <v>913</v>
      </c>
      <c r="F634" s="116">
        <v>2</v>
      </c>
      <c r="G634" s="116">
        <v>2</v>
      </c>
      <c r="H634" s="117">
        <v>723.2</v>
      </c>
      <c r="I634" s="117">
        <v>383.24</v>
      </c>
      <c r="J634" s="117">
        <v>219.83</v>
      </c>
      <c r="K634" s="66">
        <f t="shared" ref="K634:K637" si="150">SUM(L634:O634)</f>
        <v>980060</v>
      </c>
      <c r="L634" s="66">
        <v>0</v>
      </c>
      <c r="M634" s="66">
        <v>0</v>
      </c>
      <c r="N634" s="66">
        <v>0</v>
      </c>
      <c r="O634" s="28">
        <v>980060</v>
      </c>
      <c r="P634" s="66">
        <f t="shared" si="144"/>
        <v>1355.1714601769911</v>
      </c>
      <c r="Q634" s="66">
        <v>9673</v>
      </c>
      <c r="R634" s="62" t="s">
        <v>562</v>
      </c>
      <c r="S634" s="15"/>
    </row>
    <row r="635" spans="1:19" ht="18" customHeight="1" x14ac:dyDescent="0.25">
      <c r="A635" s="107" t="s">
        <v>369</v>
      </c>
      <c r="B635" s="52" t="s">
        <v>105</v>
      </c>
      <c r="C635" s="107">
        <v>1950</v>
      </c>
      <c r="D635" s="107" t="s">
        <v>914</v>
      </c>
      <c r="E635" s="107" t="s">
        <v>913</v>
      </c>
      <c r="F635" s="116">
        <v>2</v>
      </c>
      <c r="G635" s="116">
        <v>2</v>
      </c>
      <c r="H635" s="117">
        <v>730.5</v>
      </c>
      <c r="I635" s="117">
        <v>393.3</v>
      </c>
      <c r="J635" s="117">
        <v>285.7</v>
      </c>
      <c r="K635" s="66">
        <f t="shared" si="150"/>
        <v>980060</v>
      </c>
      <c r="L635" s="66">
        <v>0</v>
      </c>
      <c r="M635" s="66">
        <v>0</v>
      </c>
      <c r="N635" s="66">
        <v>0</v>
      </c>
      <c r="O635" s="28">
        <v>980060</v>
      </c>
      <c r="P635" s="66">
        <f t="shared" si="144"/>
        <v>1341.6290212183435</v>
      </c>
      <c r="Q635" s="66">
        <v>9673</v>
      </c>
      <c r="R635" s="62" t="s">
        <v>562</v>
      </c>
      <c r="S635" s="3"/>
    </row>
    <row r="636" spans="1:19" ht="18" customHeight="1" x14ac:dyDescent="0.25">
      <c r="A636" s="107" t="s">
        <v>370</v>
      </c>
      <c r="B636" s="52" t="s">
        <v>475</v>
      </c>
      <c r="C636" s="107">
        <v>1950</v>
      </c>
      <c r="D636" s="107" t="s">
        <v>914</v>
      </c>
      <c r="E636" s="107" t="s">
        <v>913</v>
      </c>
      <c r="F636" s="116">
        <v>4</v>
      </c>
      <c r="G636" s="116">
        <v>5</v>
      </c>
      <c r="H636" s="117">
        <v>4841.7</v>
      </c>
      <c r="I636" s="117">
        <v>900</v>
      </c>
      <c r="J636" s="117">
        <v>411.59</v>
      </c>
      <c r="K636" s="66">
        <f t="shared" si="150"/>
        <v>8308156</v>
      </c>
      <c r="L636" s="66">
        <v>0</v>
      </c>
      <c r="M636" s="66">
        <v>0</v>
      </c>
      <c r="N636" s="66">
        <v>0</v>
      </c>
      <c r="O636" s="28">
        <v>8308156</v>
      </c>
      <c r="P636" s="66">
        <f t="shared" si="144"/>
        <v>1715.9584443480596</v>
      </c>
      <c r="Q636" s="66">
        <v>9673</v>
      </c>
      <c r="R636" s="62" t="s">
        <v>562</v>
      </c>
      <c r="S636" s="3"/>
    </row>
    <row r="637" spans="1:19" ht="18" customHeight="1" x14ac:dyDescent="0.25">
      <c r="A637" s="107" t="s">
        <v>371</v>
      </c>
      <c r="B637" s="52" t="s">
        <v>106</v>
      </c>
      <c r="C637" s="107">
        <v>1948</v>
      </c>
      <c r="D637" s="107" t="s">
        <v>914</v>
      </c>
      <c r="E637" s="107" t="s">
        <v>913</v>
      </c>
      <c r="F637" s="116">
        <v>4</v>
      </c>
      <c r="G637" s="116">
        <v>3</v>
      </c>
      <c r="H637" s="117">
        <v>3508.6</v>
      </c>
      <c r="I637" s="117">
        <v>2194.9</v>
      </c>
      <c r="J637" s="117">
        <v>1433.6</v>
      </c>
      <c r="K637" s="66">
        <f t="shared" si="150"/>
        <v>16579012.199999999</v>
      </c>
      <c r="L637" s="66">
        <v>0</v>
      </c>
      <c r="M637" s="66">
        <v>0</v>
      </c>
      <c r="N637" s="66">
        <v>0</v>
      </c>
      <c r="O637" s="28">
        <v>16579012.199999999</v>
      </c>
      <c r="P637" s="66">
        <f t="shared" si="144"/>
        <v>4725.2500142506979</v>
      </c>
      <c r="Q637" s="66">
        <v>9673</v>
      </c>
      <c r="R637" s="62" t="s">
        <v>562</v>
      </c>
      <c r="S637" s="3"/>
    </row>
    <row r="638" spans="1:19" ht="18" customHeight="1" x14ac:dyDescent="0.25">
      <c r="A638" s="157" t="s">
        <v>372</v>
      </c>
      <c r="B638" s="139" t="s">
        <v>115</v>
      </c>
      <c r="C638" s="157">
        <v>1941</v>
      </c>
      <c r="D638" s="157" t="s">
        <v>914</v>
      </c>
      <c r="E638" s="157" t="s">
        <v>913</v>
      </c>
      <c r="F638" s="135">
        <v>2</v>
      </c>
      <c r="G638" s="135">
        <v>2</v>
      </c>
      <c r="H638" s="137">
        <v>583</v>
      </c>
      <c r="I638" s="137">
        <v>461</v>
      </c>
      <c r="J638" s="137">
        <v>318.23</v>
      </c>
      <c r="K638" s="66">
        <f>SUM(L638:O638)</f>
        <v>1472217.13</v>
      </c>
      <c r="L638" s="66">
        <v>0</v>
      </c>
      <c r="M638" s="66">
        <v>0</v>
      </c>
      <c r="N638" s="66">
        <v>0</v>
      </c>
      <c r="O638" s="28">
        <v>1472217.13</v>
      </c>
      <c r="P638" s="66">
        <f t="shared" si="144"/>
        <v>2525.2437907375643</v>
      </c>
      <c r="Q638" s="66">
        <v>9673</v>
      </c>
      <c r="R638" s="62" t="s">
        <v>1075</v>
      </c>
      <c r="S638" s="3"/>
    </row>
    <row r="639" spans="1:19" s="2" customFormat="1" ht="18" customHeight="1" x14ac:dyDescent="0.25">
      <c r="A639" s="158"/>
      <c r="B639" s="140"/>
      <c r="C639" s="158"/>
      <c r="D639" s="158"/>
      <c r="E639" s="158"/>
      <c r="F639" s="136"/>
      <c r="G639" s="136"/>
      <c r="H639" s="138"/>
      <c r="I639" s="138"/>
      <c r="J639" s="138"/>
      <c r="K639" s="66">
        <f t="shared" ref="K639:K642" si="151">SUM(L639:O639)</f>
        <v>4939195</v>
      </c>
      <c r="L639" s="66">
        <v>0</v>
      </c>
      <c r="M639" s="66">
        <v>0</v>
      </c>
      <c r="N639" s="66">
        <v>0</v>
      </c>
      <c r="O639" s="28">
        <v>4939195</v>
      </c>
      <c r="P639" s="66">
        <f>K639/H638</f>
        <v>8472.0325900514581</v>
      </c>
      <c r="Q639" s="66">
        <v>9673</v>
      </c>
      <c r="R639" s="62" t="s">
        <v>553</v>
      </c>
      <c r="S639" s="15"/>
    </row>
    <row r="640" spans="1:19" ht="18" customHeight="1" x14ac:dyDescent="0.25">
      <c r="A640" s="107" t="s">
        <v>373</v>
      </c>
      <c r="B640" s="52" t="s">
        <v>107</v>
      </c>
      <c r="C640" s="107" t="s">
        <v>1238</v>
      </c>
      <c r="D640" s="107" t="s">
        <v>914</v>
      </c>
      <c r="E640" s="107" t="s">
        <v>913</v>
      </c>
      <c r="F640" s="116">
        <v>4</v>
      </c>
      <c r="G640" s="116">
        <v>4</v>
      </c>
      <c r="H640" s="117">
        <v>3361.2</v>
      </c>
      <c r="I640" s="117">
        <v>1000</v>
      </c>
      <c r="J640" s="117">
        <v>320.2</v>
      </c>
      <c r="K640" s="66">
        <f t="shared" si="151"/>
        <v>7720222</v>
      </c>
      <c r="L640" s="66">
        <v>0</v>
      </c>
      <c r="M640" s="66">
        <v>0</v>
      </c>
      <c r="N640" s="66">
        <v>0</v>
      </c>
      <c r="O640" s="28">
        <v>7720222</v>
      </c>
      <c r="P640" s="66">
        <f t="shared" si="144"/>
        <v>2296.864810186838</v>
      </c>
      <c r="Q640" s="66">
        <v>9673</v>
      </c>
      <c r="R640" s="62" t="s">
        <v>562</v>
      </c>
      <c r="S640" s="3"/>
    </row>
    <row r="641" spans="1:19" ht="18" customHeight="1" x14ac:dyDescent="0.25">
      <c r="A641" s="107" t="s">
        <v>374</v>
      </c>
      <c r="B641" s="52" t="s">
        <v>495</v>
      </c>
      <c r="C641" s="107">
        <v>1946</v>
      </c>
      <c r="D641" s="107" t="s">
        <v>914</v>
      </c>
      <c r="E641" s="107" t="s">
        <v>913</v>
      </c>
      <c r="F641" s="116">
        <v>2</v>
      </c>
      <c r="G641" s="116">
        <v>1</v>
      </c>
      <c r="H641" s="117">
        <v>406.1</v>
      </c>
      <c r="I641" s="117">
        <v>333.4</v>
      </c>
      <c r="J641" s="117">
        <v>199.3</v>
      </c>
      <c r="K641" s="66">
        <f t="shared" si="151"/>
        <v>1400600</v>
      </c>
      <c r="L641" s="66">
        <v>0</v>
      </c>
      <c r="M641" s="66">
        <v>0</v>
      </c>
      <c r="N641" s="66">
        <v>0</v>
      </c>
      <c r="O641" s="28">
        <v>1400600</v>
      </c>
      <c r="P641" s="66">
        <f t="shared" si="144"/>
        <v>3448.9042107855207</v>
      </c>
      <c r="Q641" s="66">
        <v>9673</v>
      </c>
      <c r="R641" s="62" t="s">
        <v>562</v>
      </c>
      <c r="S641" s="3"/>
    </row>
    <row r="642" spans="1:19" ht="18" customHeight="1" x14ac:dyDescent="0.25">
      <c r="A642" s="107" t="s">
        <v>375</v>
      </c>
      <c r="B642" s="52" t="s">
        <v>108</v>
      </c>
      <c r="C642" s="107">
        <v>1954</v>
      </c>
      <c r="D642" s="107" t="s">
        <v>914</v>
      </c>
      <c r="E642" s="107" t="s">
        <v>913</v>
      </c>
      <c r="F642" s="116">
        <v>2</v>
      </c>
      <c r="G642" s="116">
        <v>1</v>
      </c>
      <c r="H642" s="117">
        <v>719.2</v>
      </c>
      <c r="I642" s="117">
        <v>425.9</v>
      </c>
      <c r="J642" s="117">
        <v>266.22000000000003</v>
      </c>
      <c r="K642" s="66">
        <f t="shared" si="151"/>
        <v>1252243</v>
      </c>
      <c r="L642" s="66">
        <v>0</v>
      </c>
      <c r="M642" s="66">
        <v>0</v>
      </c>
      <c r="N642" s="66">
        <v>0</v>
      </c>
      <c r="O642" s="28">
        <v>1252243</v>
      </c>
      <c r="P642" s="66">
        <f t="shared" si="144"/>
        <v>1741.1610122358175</v>
      </c>
      <c r="Q642" s="66">
        <v>9673</v>
      </c>
      <c r="R642" s="62" t="s">
        <v>562</v>
      </c>
      <c r="S642" s="3"/>
    </row>
    <row r="643" spans="1:19" ht="18" customHeight="1" x14ac:dyDescent="0.25">
      <c r="A643" s="107" t="s">
        <v>376</v>
      </c>
      <c r="B643" s="52" t="s">
        <v>1397</v>
      </c>
      <c r="C643" s="107">
        <v>1958</v>
      </c>
      <c r="D643" s="107" t="s">
        <v>914</v>
      </c>
      <c r="E643" s="107" t="s">
        <v>913</v>
      </c>
      <c r="F643" s="116">
        <v>4</v>
      </c>
      <c r="G643" s="116">
        <v>4</v>
      </c>
      <c r="H643" s="117">
        <v>4231</v>
      </c>
      <c r="I643" s="117">
        <v>496.4</v>
      </c>
      <c r="J643" s="117">
        <v>2758.6</v>
      </c>
      <c r="K643" s="66">
        <f>SUM(L643:O643)</f>
        <v>6220800</v>
      </c>
      <c r="L643" s="66">
        <v>0</v>
      </c>
      <c r="M643" s="66">
        <v>0</v>
      </c>
      <c r="N643" s="66">
        <v>0</v>
      </c>
      <c r="O643" s="28">
        <v>6220800</v>
      </c>
      <c r="P643" s="66">
        <f t="shared" si="144"/>
        <v>1470.290711415741</v>
      </c>
      <c r="Q643" s="66">
        <v>9673</v>
      </c>
      <c r="R643" s="62" t="s">
        <v>562</v>
      </c>
      <c r="S643" s="3"/>
    </row>
    <row r="644" spans="1:19" ht="18" customHeight="1" x14ac:dyDescent="0.25">
      <c r="A644" s="107" t="s">
        <v>377</v>
      </c>
      <c r="B644" s="52" t="s">
        <v>549</v>
      </c>
      <c r="C644" s="107">
        <v>1946</v>
      </c>
      <c r="D644" s="107" t="s">
        <v>914</v>
      </c>
      <c r="E644" s="107" t="s">
        <v>913</v>
      </c>
      <c r="F644" s="116">
        <v>3</v>
      </c>
      <c r="G644" s="116">
        <v>1</v>
      </c>
      <c r="H644" s="117">
        <v>1933.5</v>
      </c>
      <c r="I644" s="117">
        <v>887.51</v>
      </c>
      <c r="J644" s="117">
        <v>77.3</v>
      </c>
      <c r="K644" s="66">
        <f>SUM(L644:O644)</f>
        <v>1766147.67</v>
      </c>
      <c r="L644" s="66">
        <v>0</v>
      </c>
      <c r="M644" s="66">
        <v>0</v>
      </c>
      <c r="N644" s="66">
        <v>0</v>
      </c>
      <c r="O644" s="28">
        <v>1766147.67</v>
      </c>
      <c r="P644" s="66">
        <f t="shared" si="144"/>
        <v>913.44591155934825</v>
      </c>
      <c r="Q644" s="66">
        <v>9673</v>
      </c>
      <c r="R644" s="40" t="s">
        <v>1075</v>
      </c>
      <c r="S644" s="3"/>
    </row>
    <row r="645" spans="1:19" ht="18" customHeight="1" x14ac:dyDescent="0.25">
      <c r="A645" s="107" t="s">
        <v>378</v>
      </c>
      <c r="B645" s="52" t="s">
        <v>496</v>
      </c>
      <c r="C645" s="107">
        <v>1936</v>
      </c>
      <c r="D645" s="107" t="s">
        <v>914</v>
      </c>
      <c r="E645" s="107" t="s">
        <v>913</v>
      </c>
      <c r="F645" s="116">
        <v>2</v>
      </c>
      <c r="G645" s="116">
        <v>1</v>
      </c>
      <c r="H645" s="117">
        <v>632.79999999999995</v>
      </c>
      <c r="I645" s="117">
        <v>551.6</v>
      </c>
      <c r="J645" s="117">
        <v>81.2</v>
      </c>
      <c r="K645" s="66">
        <f>SUM(L645:O645)</f>
        <v>1333152</v>
      </c>
      <c r="L645" s="66">
        <v>0</v>
      </c>
      <c r="M645" s="66">
        <v>0</v>
      </c>
      <c r="N645" s="66">
        <v>0</v>
      </c>
      <c r="O645" s="28">
        <v>1333152</v>
      </c>
      <c r="P645" s="66">
        <f t="shared" si="144"/>
        <v>2106.7509481668776</v>
      </c>
      <c r="Q645" s="66">
        <v>9673</v>
      </c>
      <c r="R645" s="62" t="s">
        <v>562</v>
      </c>
      <c r="S645" s="3"/>
    </row>
    <row r="646" spans="1:19" ht="18" customHeight="1" x14ac:dyDescent="0.25">
      <c r="A646" s="157" t="s">
        <v>379</v>
      </c>
      <c r="B646" s="139" t="s">
        <v>109</v>
      </c>
      <c r="C646" s="157">
        <v>1953</v>
      </c>
      <c r="D646" s="157" t="s">
        <v>914</v>
      </c>
      <c r="E646" s="157" t="s">
        <v>913</v>
      </c>
      <c r="F646" s="135">
        <v>3</v>
      </c>
      <c r="G646" s="135">
        <v>2</v>
      </c>
      <c r="H646" s="137">
        <v>2464.4</v>
      </c>
      <c r="I646" s="137">
        <v>2015.2</v>
      </c>
      <c r="J646" s="137">
        <v>308.2</v>
      </c>
      <c r="K646" s="66">
        <f>SUM(L646:O646)</f>
        <v>8241363.6799999997</v>
      </c>
      <c r="L646" s="66">
        <v>0</v>
      </c>
      <c r="M646" s="66">
        <v>0</v>
      </c>
      <c r="N646" s="66">
        <v>0</v>
      </c>
      <c r="O646" s="28">
        <v>8241363.6799999997</v>
      </c>
      <c r="P646" s="66">
        <f t="shared" si="144"/>
        <v>3344.1664015581882</v>
      </c>
      <c r="Q646" s="66">
        <v>9673</v>
      </c>
      <c r="R646" s="62" t="s">
        <v>1075</v>
      </c>
      <c r="S646" s="3"/>
    </row>
    <row r="647" spans="1:19" ht="18" customHeight="1" x14ac:dyDescent="0.25">
      <c r="A647" s="158"/>
      <c r="B647" s="140"/>
      <c r="C647" s="158"/>
      <c r="D647" s="158"/>
      <c r="E647" s="158"/>
      <c r="F647" s="136"/>
      <c r="G647" s="136"/>
      <c r="H647" s="138"/>
      <c r="I647" s="138"/>
      <c r="J647" s="138"/>
      <c r="K647" s="66">
        <f t="shared" ref="K647:K658" si="152">SUM(L647:O647)</f>
        <v>6281098.7999999998</v>
      </c>
      <c r="L647" s="66">
        <v>0</v>
      </c>
      <c r="M647" s="66">
        <v>0</v>
      </c>
      <c r="N647" s="66">
        <v>0</v>
      </c>
      <c r="O647" s="28">
        <v>6281098.7999999998</v>
      </c>
      <c r="P647" s="66">
        <f>K647/H646</f>
        <v>2548.733484823892</v>
      </c>
      <c r="Q647" s="66">
        <v>9673</v>
      </c>
      <c r="R647" s="40" t="s">
        <v>553</v>
      </c>
      <c r="S647" s="3"/>
    </row>
    <row r="648" spans="1:19" ht="18" customHeight="1" x14ac:dyDescent="0.25">
      <c r="A648" s="107" t="s">
        <v>380</v>
      </c>
      <c r="B648" s="52" t="s">
        <v>110</v>
      </c>
      <c r="C648" s="107">
        <v>1952</v>
      </c>
      <c r="D648" s="107" t="s">
        <v>914</v>
      </c>
      <c r="E648" s="107" t="s">
        <v>913</v>
      </c>
      <c r="F648" s="116">
        <v>4</v>
      </c>
      <c r="G648" s="116">
        <v>3</v>
      </c>
      <c r="H648" s="117">
        <v>3466.8</v>
      </c>
      <c r="I648" s="117">
        <v>3332.6</v>
      </c>
      <c r="J648" s="117">
        <v>2360.1999999999998</v>
      </c>
      <c r="K648" s="66">
        <f t="shared" si="152"/>
        <v>6173245</v>
      </c>
      <c r="L648" s="66">
        <v>0</v>
      </c>
      <c r="M648" s="66">
        <v>0</v>
      </c>
      <c r="N648" s="66">
        <v>0</v>
      </c>
      <c r="O648" s="28">
        <v>6173245</v>
      </c>
      <c r="P648" s="66">
        <f t="shared" si="144"/>
        <v>1780.6752624899041</v>
      </c>
      <c r="Q648" s="66">
        <v>9673</v>
      </c>
      <c r="R648" s="62" t="s">
        <v>562</v>
      </c>
      <c r="S648" s="3"/>
    </row>
    <row r="649" spans="1:19" ht="18" customHeight="1" x14ac:dyDescent="0.25">
      <c r="A649" s="107" t="s">
        <v>381</v>
      </c>
      <c r="B649" s="52" t="s">
        <v>111</v>
      </c>
      <c r="C649" s="107">
        <v>1956</v>
      </c>
      <c r="D649" s="107" t="s">
        <v>914</v>
      </c>
      <c r="E649" s="107" t="s">
        <v>913</v>
      </c>
      <c r="F649" s="116">
        <v>2</v>
      </c>
      <c r="G649" s="116">
        <v>2</v>
      </c>
      <c r="H649" s="117">
        <v>726.9</v>
      </c>
      <c r="I649" s="117">
        <v>220</v>
      </c>
      <c r="J649" s="117">
        <v>121.19</v>
      </c>
      <c r="K649" s="66">
        <f t="shared" si="152"/>
        <v>2993250</v>
      </c>
      <c r="L649" s="66">
        <v>0</v>
      </c>
      <c r="M649" s="66">
        <v>0</v>
      </c>
      <c r="N649" s="66">
        <v>0</v>
      </c>
      <c r="O649" s="28">
        <v>2993250</v>
      </c>
      <c r="P649" s="66">
        <f t="shared" si="144"/>
        <v>4117.8291374329347</v>
      </c>
      <c r="Q649" s="66">
        <v>9673</v>
      </c>
      <c r="R649" s="62" t="s">
        <v>562</v>
      </c>
      <c r="S649" s="3"/>
    </row>
    <row r="650" spans="1:19" ht="18" customHeight="1" x14ac:dyDescent="0.25">
      <c r="A650" s="107" t="s">
        <v>382</v>
      </c>
      <c r="B650" s="52" t="s">
        <v>112</v>
      </c>
      <c r="C650" s="107">
        <v>1946</v>
      </c>
      <c r="D650" s="107" t="s">
        <v>914</v>
      </c>
      <c r="E650" s="107" t="s">
        <v>913</v>
      </c>
      <c r="F650" s="116">
        <v>2</v>
      </c>
      <c r="G650" s="116">
        <v>2</v>
      </c>
      <c r="H650" s="117">
        <v>548.1</v>
      </c>
      <c r="I650" s="117">
        <v>495.5</v>
      </c>
      <c r="J650" s="117">
        <v>25.7</v>
      </c>
      <c r="K650" s="66">
        <f t="shared" si="152"/>
        <v>1368000</v>
      </c>
      <c r="L650" s="66">
        <v>0</v>
      </c>
      <c r="M650" s="66">
        <v>0</v>
      </c>
      <c r="N650" s="66">
        <v>0</v>
      </c>
      <c r="O650" s="28">
        <v>1368000</v>
      </c>
      <c r="P650" s="66">
        <f t="shared" si="144"/>
        <v>2495.8949096880128</v>
      </c>
      <c r="Q650" s="66">
        <v>9673</v>
      </c>
      <c r="R650" s="62" t="s">
        <v>562</v>
      </c>
      <c r="S650" s="3"/>
    </row>
    <row r="651" spans="1:19" ht="18" customHeight="1" x14ac:dyDescent="0.25">
      <c r="A651" s="107" t="s">
        <v>383</v>
      </c>
      <c r="B651" s="52" t="s">
        <v>497</v>
      </c>
      <c r="C651" s="107">
        <v>1958</v>
      </c>
      <c r="D651" s="107" t="s">
        <v>914</v>
      </c>
      <c r="E651" s="107" t="s">
        <v>913</v>
      </c>
      <c r="F651" s="116">
        <v>3</v>
      </c>
      <c r="G651" s="116">
        <v>2</v>
      </c>
      <c r="H651" s="117">
        <v>1042.3</v>
      </c>
      <c r="I651" s="117">
        <v>885</v>
      </c>
      <c r="J651" s="117">
        <v>674.1</v>
      </c>
      <c r="K651" s="66">
        <f t="shared" si="152"/>
        <v>2678816</v>
      </c>
      <c r="L651" s="66">
        <v>0</v>
      </c>
      <c r="M651" s="66">
        <v>0</v>
      </c>
      <c r="N651" s="66">
        <v>0</v>
      </c>
      <c r="O651" s="28">
        <v>2678816</v>
      </c>
      <c r="P651" s="66">
        <f t="shared" si="144"/>
        <v>2570.1007387508398</v>
      </c>
      <c r="Q651" s="66">
        <v>9673</v>
      </c>
      <c r="R651" s="62" t="s">
        <v>562</v>
      </c>
      <c r="S651" s="3"/>
    </row>
    <row r="652" spans="1:19" ht="18" customHeight="1" x14ac:dyDescent="0.25">
      <c r="A652" s="107" t="s">
        <v>384</v>
      </c>
      <c r="B652" s="52" t="s">
        <v>113</v>
      </c>
      <c r="C652" s="107">
        <v>1948</v>
      </c>
      <c r="D652" s="107" t="s">
        <v>914</v>
      </c>
      <c r="E652" s="107" t="s">
        <v>913</v>
      </c>
      <c r="F652" s="116">
        <v>2</v>
      </c>
      <c r="G652" s="116">
        <v>2</v>
      </c>
      <c r="H652" s="117">
        <v>520.5</v>
      </c>
      <c r="I652" s="117">
        <v>466.4</v>
      </c>
      <c r="J652" s="117">
        <v>203.54</v>
      </c>
      <c r="K652" s="66">
        <f t="shared" si="152"/>
        <v>1344000</v>
      </c>
      <c r="L652" s="66">
        <v>0</v>
      </c>
      <c r="M652" s="66">
        <v>0</v>
      </c>
      <c r="N652" s="66">
        <v>0</v>
      </c>
      <c r="O652" s="28">
        <v>1344000</v>
      </c>
      <c r="P652" s="66">
        <f t="shared" si="144"/>
        <v>2582.1325648414986</v>
      </c>
      <c r="Q652" s="66">
        <v>9673</v>
      </c>
      <c r="R652" s="62" t="s">
        <v>562</v>
      </c>
      <c r="S652" s="3"/>
    </row>
    <row r="653" spans="1:19" ht="18" customHeight="1" x14ac:dyDescent="0.25">
      <c r="A653" s="107" t="s">
        <v>385</v>
      </c>
      <c r="B653" s="52" t="s">
        <v>498</v>
      </c>
      <c r="C653" s="107">
        <v>1948</v>
      </c>
      <c r="D653" s="107" t="s">
        <v>914</v>
      </c>
      <c r="E653" s="107" t="s">
        <v>913</v>
      </c>
      <c r="F653" s="116">
        <v>2</v>
      </c>
      <c r="G653" s="116">
        <v>2</v>
      </c>
      <c r="H653" s="117">
        <v>523.5</v>
      </c>
      <c r="I653" s="117">
        <v>509.4</v>
      </c>
      <c r="J653" s="117">
        <v>298.17</v>
      </c>
      <c r="K653" s="66">
        <f t="shared" si="152"/>
        <v>1226528</v>
      </c>
      <c r="L653" s="66">
        <v>0</v>
      </c>
      <c r="M653" s="66">
        <v>0</v>
      </c>
      <c r="N653" s="66">
        <v>0</v>
      </c>
      <c r="O653" s="28">
        <v>1226528</v>
      </c>
      <c r="P653" s="66">
        <f t="shared" si="144"/>
        <v>2342.9379178605541</v>
      </c>
      <c r="Q653" s="66">
        <v>9673</v>
      </c>
      <c r="R653" s="62" t="s">
        <v>562</v>
      </c>
      <c r="S653" s="3"/>
    </row>
    <row r="654" spans="1:19" ht="18" customHeight="1" x14ac:dyDescent="0.25">
      <c r="A654" s="107" t="s">
        <v>386</v>
      </c>
      <c r="B654" s="52" t="s">
        <v>1333</v>
      </c>
      <c r="C654" s="107">
        <v>1956</v>
      </c>
      <c r="D654" s="107" t="s">
        <v>914</v>
      </c>
      <c r="E654" s="107" t="s">
        <v>913</v>
      </c>
      <c r="F654" s="116">
        <v>3</v>
      </c>
      <c r="G654" s="116">
        <v>3</v>
      </c>
      <c r="H654" s="117">
        <v>2616.75</v>
      </c>
      <c r="I654" s="117">
        <v>196.1</v>
      </c>
      <c r="J654" s="117">
        <v>1098.77</v>
      </c>
      <c r="K654" s="66">
        <f t="shared" si="152"/>
        <v>19059470.899999999</v>
      </c>
      <c r="L654" s="66">
        <v>0</v>
      </c>
      <c r="M654" s="66">
        <v>0</v>
      </c>
      <c r="N654" s="66">
        <v>0</v>
      </c>
      <c r="O654" s="28">
        <v>19059470.899999999</v>
      </c>
      <c r="P654" s="66">
        <f t="shared" si="144"/>
        <v>7283.6422661698671</v>
      </c>
      <c r="Q654" s="66">
        <v>9673</v>
      </c>
      <c r="R654" s="62" t="s">
        <v>562</v>
      </c>
      <c r="S654" s="3"/>
    </row>
    <row r="655" spans="1:19" ht="18" customHeight="1" x14ac:dyDescent="0.25">
      <c r="A655" s="107" t="s">
        <v>387</v>
      </c>
      <c r="B655" s="52" t="s">
        <v>499</v>
      </c>
      <c r="C655" s="107">
        <v>1954</v>
      </c>
      <c r="D655" s="107" t="s">
        <v>914</v>
      </c>
      <c r="E655" s="107" t="s">
        <v>913</v>
      </c>
      <c r="F655" s="116">
        <v>2</v>
      </c>
      <c r="G655" s="116">
        <v>2</v>
      </c>
      <c r="H655" s="117">
        <v>745.2</v>
      </c>
      <c r="I655" s="117">
        <v>682.5</v>
      </c>
      <c r="J655" s="117">
        <v>482.93</v>
      </c>
      <c r="K655" s="66">
        <f t="shared" si="152"/>
        <v>2261408</v>
      </c>
      <c r="L655" s="66">
        <v>0</v>
      </c>
      <c r="M655" s="66">
        <v>0</v>
      </c>
      <c r="N655" s="66">
        <v>0</v>
      </c>
      <c r="O655" s="28">
        <v>2261408</v>
      </c>
      <c r="P655" s="66">
        <f t="shared" si="144"/>
        <v>3034.6323134728932</v>
      </c>
      <c r="Q655" s="66">
        <v>9673</v>
      </c>
      <c r="R655" s="62" t="s">
        <v>562</v>
      </c>
      <c r="S655" s="3"/>
    </row>
    <row r="656" spans="1:19" ht="18" customHeight="1" x14ac:dyDescent="0.25">
      <c r="A656" s="107" t="s">
        <v>388</v>
      </c>
      <c r="B656" s="52" t="s">
        <v>500</v>
      </c>
      <c r="C656" s="107">
        <v>1948</v>
      </c>
      <c r="D656" s="107" t="s">
        <v>914</v>
      </c>
      <c r="E656" s="107" t="s">
        <v>913</v>
      </c>
      <c r="F656" s="116">
        <v>2</v>
      </c>
      <c r="G656" s="116">
        <v>1</v>
      </c>
      <c r="H656" s="117">
        <v>760.9</v>
      </c>
      <c r="I656" s="117">
        <v>584.57000000000005</v>
      </c>
      <c r="J656" s="117">
        <v>135.5</v>
      </c>
      <c r="K656" s="66">
        <f t="shared" si="152"/>
        <v>1635216</v>
      </c>
      <c r="L656" s="66">
        <v>0</v>
      </c>
      <c r="M656" s="66">
        <v>0</v>
      </c>
      <c r="N656" s="66">
        <v>0</v>
      </c>
      <c r="O656" s="28">
        <v>1635216</v>
      </c>
      <c r="P656" s="66">
        <f t="shared" si="144"/>
        <v>2149.0550663687741</v>
      </c>
      <c r="Q656" s="66">
        <v>9673</v>
      </c>
      <c r="R656" s="62" t="s">
        <v>562</v>
      </c>
      <c r="S656" s="3"/>
    </row>
    <row r="657" spans="1:19" ht="18" customHeight="1" x14ac:dyDescent="0.25">
      <c r="A657" s="115" t="s">
        <v>389</v>
      </c>
      <c r="B657" s="52" t="s">
        <v>114</v>
      </c>
      <c r="C657" s="107">
        <v>1953</v>
      </c>
      <c r="D657" s="107" t="s">
        <v>914</v>
      </c>
      <c r="E657" s="107" t="s">
        <v>913</v>
      </c>
      <c r="F657" s="116">
        <v>2</v>
      </c>
      <c r="G657" s="116">
        <v>3</v>
      </c>
      <c r="H657" s="117">
        <v>1770.9</v>
      </c>
      <c r="I657" s="117">
        <v>936.7</v>
      </c>
      <c r="J657" s="117">
        <v>741.23</v>
      </c>
      <c r="K657" s="66">
        <f t="shared" si="152"/>
        <v>2477792</v>
      </c>
      <c r="L657" s="66">
        <v>0</v>
      </c>
      <c r="M657" s="66">
        <v>0</v>
      </c>
      <c r="N657" s="66">
        <v>0</v>
      </c>
      <c r="O657" s="28">
        <v>2477792</v>
      </c>
      <c r="P657" s="66">
        <f t="shared" si="144"/>
        <v>1399.1710429724999</v>
      </c>
      <c r="Q657" s="66">
        <v>9673</v>
      </c>
      <c r="R657" s="62" t="s">
        <v>562</v>
      </c>
      <c r="S657" s="3"/>
    </row>
    <row r="658" spans="1:19" ht="18" customHeight="1" x14ac:dyDescent="0.25">
      <c r="A658" s="115" t="s">
        <v>390</v>
      </c>
      <c r="B658" s="52" t="s">
        <v>463</v>
      </c>
      <c r="C658" s="107">
        <v>1951</v>
      </c>
      <c r="D658" s="107" t="s">
        <v>914</v>
      </c>
      <c r="E658" s="107" t="s">
        <v>913</v>
      </c>
      <c r="F658" s="116">
        <v>3</v>
      </c>
      <c r="G658" s="116">
        <v>2</v>
      </c>
      <c r="H658" s="117">
        <v>2557.9</v>
      </c>
      <c r="I658" s="117">
        <v>1815.7</v>
      </c>
      <c r="J658" s="117">
        <v>1498.7</v>
      </c>
      <c r="K658" s="66">
        <f t="shared" si="152"/>
        <v>3280924</v>
      </c>
      <c r="L658" s="66">
        <v>0</v>
      </c>
      <c r="M658" s="66">
        <v>0</v>
      </c>
      <c r="N658" s="66">
        <v>0</v>
      </c>
      <c r="O658" s="28">
        <v>3280924</v>
      </c>
      <c r="P658" s="66">
        <f t="shared" si="144"/>
        <v>1282.6631220923414</v>
      </c>
      <c r="Q658" s="66">
        <v>9673</v>
      </c>
      <c r="R658" s="62" t="s">
        <v>562</v>
      </c>
      <c r="S658" s="3"/>
    </row>
    <row r="659" spans="1:19" ht="18" customHeight="1" x14ac:dyDescent="0.25">
      <c r="A659" s="115" t="s">
        <v>391</v>
      </c>
      <c r="B659" s="52" t="s">
        <v>501</v>
      </c>
      <c r="C659" s="107">
        <v>1995</v>
      </c>
      <c r="D659" s="107" t="s">
        <v>914</v>
      </c>
      <c r="E659" s="107" t="s">
        <v>918</v>
      </c>
      <c r="F659" s="116">
        <v>9</v>
      </c>
      <c r="G659" s="116">
        <v>2</v>
      </c>
      <c r="H659" s="117">
        <v>5434.2</v>
      </c>
      <c r="I659" s="117">
        <v>4611.5</v>
      </c>
      <c r="J659" s="117">
        <v>1328.2</v>
      </c>
      <c r="K659" s="66">
        <f>SUM(L659:O659)</f>
        <v>87581.37</v>
      </c>
      <c r="L659" s="66">
        <v>0</v>
      </c>
      <c r="M659" s="66">
        <v>0</v>
      </c>
      <c r="N659" s="66">
        <v>0</v>
      </c>
      <c r="O659" s="28">
        <v>87581.37</v>
      </c>
      <c r="P659" s="66">
        <f t="shared" si="144"/>
        <v>16.11669979021751</v>
      </c>
      <c r="Q659" s="66">
        <v>9673</v>
      </c>
      <c r="R659" s="62" t="s">
        <v>1075</v>
      </c>
      <c r="S659" s="3"/>
    </row>
    <row r="660" spans="1:19" ht="18" customHeight="1" x14ac:dyDescent="0.25">
      <c r="A660" s="115" t="s">
        <v>392</v>
      </c>
      <c r="B660" s="52" t="s">
        <v>464</v>
      </c>
      <c r="C660" s="107">
        <v>1972</v>
      </c>
      <c r="D660" s="107" t="s">
        <v>914</v>
      </c>
      <c r="E660" s="107" t="s">
        <v>913</v>
      </c>
      <c r="F660" s="116">
        <v>5</v>
      </c>
      <c r="G660" s="116">
        <v>8</v>
      </c>
      <c r="H660" s="117">
        <v>5848</v>
      </c>
      <c r="I660" s="117">
        <v>2200</v>
      </c>
      <c r="J660" s="117">
        <v>577.6</v>
      </c>
      <c r="K660" s="66">
        <f>SUM(L660:O660)</f>
        <v>3498834.56</v>
      </c>
      <c r="L660" s="66">
        <v>0</v>
      </c>
      <c r="M660" s="66">
        <v>0</v>
      </c>
      <c r="N660" s="66">
        <v>0</v>
      </c>
      <c r="O660" s="28">
        <v>3498834.56</v>
      </c>
      <c r="P660" s="66">
        <f t="shared" si="144"/>
        <v>598.29592339261285</v>
      </c>
      <c r="Q660" s="66">
        <v>9673</v>
      </c>
      <c r="R660" s="62" t="s">
        <v>1075</v>
      </c>
      <c r="S660" s="3"/>
    </row>
    <row r="661" spans="1:19" ht="18" customHeight="1" x14ac:dyDescent="0.25">
      <c r="A661" s="107" t="s">
        <v>393</v>
      </c>
      <c r="B661" s="52" t="s">
        <v>465</v>
      </c>
      <c r="C661" s="107">
        <v>1960</v>
      </c>
      <c r="D661" s="107" t="s">
        <v>914</v>
      </c>
      <c r="E661" s="107" t="s">
        <v>913</v>
      </c>
      <c r="F661" s="116">
        <v>2</v>
      </c>
      <c r="G661" s="116">
        <v>1</v>
      </c>
      <c r="H661" s="117">
        <v>305.7</v>
      </c>
      <c r="I661" s="117">
        <v>280.7</v>
      </c>
      <c r="J661" s="117">
        <v>180.84</v>
      </c>
      <c r="K661" s="66">
        <f>SUM(L661:O661)</f>
        <v>913752.39</v>
      </c>
      <c r="L661" s="66">
        <v>0</v>
      </c>
      <c r="M661" s="66">
        <v>0</v>
      </c>
      <c r="N661" s="66">
        <v>0</v>
      </c>
      <c r="O661" s="28">
        <v>913752.39</v>
      </c>
      <c r="P661" s="66">
        <f t="shared" ref="P661:P670" si="153">K661/H661</f>
        <v>2989.0493621197252</v>
      </c>
      <c r="Q661" s="66">
        <v>9673</v>
      </c>
      <c r="R661" s="62" t="s">
        <v>1075</v>
      </c>
      <c r="S661" s="3"/>
    </row>
    <row r="662" spans="1:19" ht="18" customHeight="1" x14ac:dyDescent="0.25">
      <c r="A662" s="107" t="s">
        <v>394</v>
      </c>
      <c r="B662" s="52" t="s">
        <v>466</v>
      </c>
      <c r="C662" s="107">
        <v>1940</v>
      </c>
      <c r="D662" s="107" t="s">
        <v>914</v>
      </c>
      <c r="E662" s="107" t="s">
        <v>913</v>
      </c>
      <c r="F662" s="116">
        <v>4</v>
      </c>
      <c r="G662" s="116">
        <v>3</v>
      </c>
      <c r="H662" s="117">
        <v>3066.5</v>
      </c>
      <c r="I662" s="117">
        <v>2591.9</v>
      </c>
      <c r="J662" s="117">
        <v>1613.56</v>
      </c>
      <c r="K662" s="66">
        <f t="shared" ref="K662:K669" si="154">SUM(L662:O662)</f>
        <v>4365670</v>
      </c>
      <c r="L662" s="66">
        <v>0</v>
      </c>
      <c r="M662" s="66">
        <v>0</v>
      </c>
      <c r="N662" s="66">
        <v>0</v>
      </c>
      <c r="O662" s="28">
        <v>4365670</v>
      </c>
      <c r="P662" s="66">
        <f t="shared" si="153"/>
        <v>1423.6654165987281</v>
      </c>
      <c r="Q662" s="66">
        <v>9673</v>
      </c>
      <c r="R662" s="62" t="s">
        <v>562</v>
      </c>
      <c r="S662" s="3"/>
    </row>
    <row r="663" spans="1:19" ht="18" customHeight="1" x14ac:dyDescent="0.25">
      <c r="A663" s="107" t="s">
        <v>395</v>
      </c>
      <c r="B663" s="52" t="s">
        <v>467</v>
      </c>
      <c r="C663" s="107">
        <v>1960</v>
      </c>
      <c r="D663" s="107" t="s">
        <v>914</v>
      </c>
      <c r="E663" s="107" t="s">
        <v>913</v>
      </c>
      <c r="F663" s="116">
        <v>2</v>
      </c>
      <c r="G663" s="116">
        <v>2</v>
      </c>
      <c r="H663" s="117">
        <v>307.2</v>
      </c>
      <c r="I663" s="117">
        <v>282.2</v>
      </c>
      <c r="J663" s="117">
        <v>173.7</v>
      </c>
      <c r="K663" s="66">
        <f t="shared" si="154"/>
        <v>757738</v>
      </c>
      <c r="L663" s="66">
        <v>0</v>
      </c>
      <c r="M663" s="66">
        <v>0</v>
      </c>
      <c r="N663" s="66">
        <v>0</v>
      </c>
      <c r="O663" s="28">
        <v>757738</v>
      </c>
      <c r="P663" s="66">
        <f t="shared" si="153"/>
        <v>2466.5950520833335</v>
      </c>
      <c r="Q663" s="66">
        <v>9673</v>
      </c>
      <c r="R663" s="62" t="s">
        <v>562</v>
      </c>
      <c r="S663" s="3"/>
    </row>
    <row r="664" spans="1:19" ht="18" customHeight="1" x14ac:dyDescent="0.25">
      <c r="A664" s="107" t="s">
        <v>396</v>
      </c>
      <c r="B664" s="52" t="s">
        <v>468</v>
      </c>
      <c r="C664" s="107">
        <v>1937</v>
      </c>
      <c r="D664" s="107" t="s">
        <v>914</v>
      </c>
      <c r="E664" s="107" t="s">
        <v>913</v>
      </c>
      <c r="F664" s="116">
        <v>4</v>
      </c>
      <c r="G664" s="116">
        <v>3</v>
      </c>
      <c r="H664" s="117">
        <v>3958.3</v>
      </c>
      <c r="I664" s="117">
        <v>2220.6999999999998</v>
      </c>
      <c r="J664" s="117">
        <v>1938.98</v>
      </c>
      <c r="K664" s="66">
        <f t="shared" si="154"/>
        <v>3842272</v>
      </c>
      <c r="L664" s="66">
        <v>0</v>
      </c>
      <c r="M664" s="66">
        <v>0</v>
      </c>
      <c r="N664" s="66">
        <v>0</v>
      </c>
      <c r="O664" s="28">
        <v>3842272</v>
      </c>
      <c r="P664" s="66">
        <f t="shared" si="153"/>
        <v>970.68741631508476</v>
      </c>
      <c r="Q664" s="66">
        <v>9673</v>
      </c>
      <c r="R664" s="62" t="s">
        <v>562</v>
      </c>
      <c r="S664" s="3"/>
    </row>
    <row r="665" spans="1:19" ht="18" customHeight="1" x14ac:dyDescent="0.25">
      <c r="A665" s="107" t="s">
        <v>397</v>
      </c>
      <c r="B665" s="52" t="s">
        <v>469</v>
      </c>
      <c r="C665" s="107">
        <v>1938</v>
      </c>
      <c r="D665" s="107" t="s">
        <v>914</v>
      </c>
      <c r="E665" s="107" t="s">
        <v>913</v>
      </c>
      <c r="F665" s="116">
        <v>4</v>
      </c>
      <c r="G665" s="116">
        <v>3</v>
      </c>
      <c r="H665" s="117">
        <v>3205.7</v>
      </c>
      <c r="I665" s="117">
        <v>2112.8000000000002</v>
      </c>
      <c r="J665" s="117">
        <v>1293.03</v>
      </c>
      <c r="K665" s="66">
        <f t="shared" si="154"/>
        <v>4397344</v>
      </c>
      <c r="L665" s="66">
        <v>0</v>
      </c>
      <c r="M665" s="66">
        <v>0</v>
      </c>
      <c r="N665" s="66">
        <v>0</v>
      </c>
      <c r="O665" s="28">
        <v>4397344</v>
      </c>
      <c r="P665" s="66">
        <f t="shared" si="153"/>
        <v>1371.7266119724243</v>
      </c>
      <c r="Q665" s="66">
        <v>9673</v>
      </c>
      <c r="R665" s="62" t="s">
        <v>562</v>
      </c>
      <c r="S665" s="3"/>
    </row>
    <row r="666" spans="1:19" ht="18" customHeight="1" x14ac:dyDescent="0.25">
      <c r="A666" s="107" t="s">
        <v>1268</v>
      </c>
      <c r="B666" s="52" t="s">
        <v>470</v>
      </c>
      <c r="C666" s="107">
        <v>1952</v>
      </c>
      <c r="D666" s="107" t="s">
        <v>914</v>
      </c>
      <c r="E666" s="107" t="s">
        <v>913</v>
      </c>
      <c r="F666" s="116">
        <v>2</v>
      </c>
      <c r="G666" s="116">
        <v>3</v>
      </c>
      <c r="H666" s="117">
        <v>609.79999999999995</v>
      </c>
      <c r="I666" s="117">
        <v>514.6</v>
      </c>
      <c r="J666" s="117">
        <v>59.1</v>
      </c>
      <c r="K666" s="66">
        <f t="shared" si="154"/>
        <v>1571488</v>
      </c>
      <c r="L666" s="66">
        <v>0</v>
      </c>
      <c r="M666" s="66">
        <v>0</v>
      </c>
      <c r="N666" s="66">
        <v>0</v>
      </c>
      <c r="O666" s="28">
        <v>1571488</v>
      </c>
      <c r="P666" s="66">
        <f t="shared" si="153"/>
        <v>2577.0547720564123</v>
      </c>
      <c r="Q666" s="66">
        <v>9673</v>
      </c>
      <c r="R666" s="62" t="s">
        <v>562</v>
      </c>
      <c r="S666" s="3"/>
    </row>
    <row r="667" spans="1:19" ht="18" customHeight="1" x14ac:dyDescent="0.25">
      <c r="A667" s="107" t="s">
        <v>398</v>
      </c>
      <c r="B667" s="52" t="s">
        <v>471</v>
      </c>
      <c r="C667" s="107">
        <v>1952</v>
      </c>
      <c r="D667" s="107" t="s">
        <v>914</v>
      </c>
      <c r="E667" s="107" t="s">
        <v>913</v>
      </c>
      <c r="F667" s="116">
        <v>2</v>
      </c>
      <c r="G667" s="116">
        <v>1</v>
      </c>
      <c r="H667" s="117">
        <v>1545.2</v>
      </c>
      <c r="I667" s="117">
        <v>802.5</v>
      </c>
      <c r="J667" s="117">
        <v>978.6</v>
      </c>
      <c r="K667" s="66">
        <f t="shared" si="154"/>
        <v>1136352</v>
      </c>
      <c r="L667" s="66">
        <v>0</v>
      </c>
      <c r="M667" s="66">
        <v>0</v>
      </c>
      <c r="N667" s="66">
        <v>0</v>
      </c>
      <c r="O667" s="28">
        <v>1136352</v>
      </c>
      <c r="P667" s="66">
        <f t="shared" si="153"/>
        <v>735.40771421175248</v>
      </c>
      <c r="Q667" s="66">
        <v>9673</v>
      </c>
      <c r="R667" s="62" t="s">
        <v>562</v>
      </c>
      <c r="S667" s="3"/>
    </row>
    <row r="668" spans="1:19" ht="18" customHeight="1" x14ac:dyDescent="0.25">
      <c r="A668" s="107" t="s">
        <v>399</v>
      </c>
      <c r="B668" s="52" t="s">
        <v>502</v>
      </c>
      <c r="C668" s="107">
        <v>1951</v>
      </c>
      <c r="D668" s="107" t="s">
        <v>914</v>
      </c>
      <c r="E668" s="107" t="s">
        <v>913</v>
      </c>
      <c r="F668" s="116">
        <v>2</v>
      </c>
      <c r="G668" s="116">
        <v>2</v>
      </c>
      <c r="H668" s="117">
        <v>862.3</v>
      </c>
      <c r="I668" s="117">
        <v>671.61</v>
      </c>
      <c r="J668" s="117">
        <v>533.6</v>
      </c>
      <c r="K668" s="66">
        <f t="shared" si="154"/>
        <v>2120992</v>
      </c>
      <c r="L668" s="66">
        <v>0</v>
      </c>
      <c r="M668" s="66">
        <v>0</v>
      </c>
      <c r="N668" s="66">
        <v>0</v>
      </c>
      <c r="O668" s="28">
        <v>2120992</v>
      </c>
      <c r="P668" s="66">
        <f t="shared" si="153"/>
        <v>2459.6915226719238</v>
      </c>
      <c r="Q668" s="66">
        <v>9673</v>
      </c>
      <c r="R668" s="62" t="s">
        <v>562</v>
      </c>
      <c r="S668" s="3"/>
    </row>
    <row r="669" spans="1:19" ht="18" customHeight="1" x14ac:dyDescent="0.25">
      <c r="A669" s="107" t="s">
        <v>411</v>
      </c>
      <c r="B669" s="52" t="s">
        <v>472</v>
      </c>
      <c r="C669" s="107">
        <v>1950</v>
      </c>
      <c r="D669" s="107" t="s">
        <v>914</v>
      </c>
      <c r="E669" s="107" t="s">
        <v>913</v>
      </c>
      <c r="F669" s="116">
        <v>2</v>
      </c>
      <c r="G669" s="116">
        <v>2</v>
      </c>
      <c r="H669" s="117">
        <v>1545.2</v>
      </c>
      <c r="I669" s="117">
        <v>860</v>
      </c>
      <c r="J669" s="117">
        <v>646.04</v>
      </c>
      <c r="K669" s="66">
        <f t="shared" si="154"/>
        <v>2399392</v>
      </c>
      <c r="L669" s="66">
        <v>0</v>
      </c>
      <c r="M669" s="66">
        <v>0</v>
      </c>
      <c r="N669" s="66">
        <v>0</v>
      </c>
      <c r="O669" s="28">
        <v>2399392</v>
      </c>
      <c r="P669" s="66">
        <f t="shared" si="153"/>
        <v>1552.8035205798601</v>
      </c>
      <c r="Q669" s="66">
        <v>9673</v>
      </c>
      <c r="R669" s="62" t="s">
        <v>562</v>
      </c>
      <c r="S669" s="3"/>
    </row>
    <row r="670" spans="1:19" ht="18.75" customHeight="1" x14ac:dyDescent="0.25">
      <c r="A670" s="107" t="s">
        <v>412</v>
      </c>
      <c r="B670" s="52" t="s">
        <v>473</v>
      </c>
      <c r="C670" s="107">
        <v>1979</v>
      </c>
      <c r="D670" s="107" t="s">
        <v>914</v>
      </c>
      <c r="E670" s="107" t="s">
        <v>913</v>
      </c>
      <c r="F670" s="116">
        <v>9</v>
      </c>
      <c r="G670" s="116">
        <v>1</v>
      </c>
      <c r="H670" s="117">
        <v>5465.3</v>
      </c>
      <c r="I670" s="117">
        <v>4305.8</v>
      </c>
      <c r="J670" s="117">
        <v>4005.1</v>
      </c>
      <c r="K670" s="66">
        <f>SUM(L670:O670)</f>
        <v>2164181.58</v>
      </c>
      <c r="L670" s="66">
        <v>0</v>
      </c>
      <c r="M670" s="66">
        <v>0</v>
      </c>
      <c r="N670" s="66">
        <v>0</v>
      </c>
      <c r="O670" s="28">
        <v>2164181.58</v>
      </c>
      <c r="P670" s="66">
        <f t="shared" si="153"/>
        <v>395.98587085795839</v>
      </c>
      <c r="Q670" s="66">
        <v>9673</v>
      </c>
      <c r="R670" s="62" t="s">
        <v>1075</v>
      </c>
      <c r="S670" s="3"/>
    </row>
    <row r="671" spans="1:19" ht="18" customHeight="1" x14ac:dyDescent="0.25">
      <c r="A671" s="145" t="s">
        <v>1476</v>
      </c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3"/>
    </row>
    <row r="672" spans="1:19" ht="39.950000000000003" customHeight="1" x14ac:dyDescent="0.25">
      <c r="A672" s="146" t="s">
        <v>679</v>
      </c>
      <c r="B672" s="147"/>
      <c r="C672" s="102" t="s">
        <v>916</v>
      </c>
      <c r="D672" s="102" t="s">
        <v>916</v>
      </c>
      <c r="E672" s="102" t="s">
        <v>916</v>
      </c>
      <c r="F672" s="20" t="s">
        <v>916</v>
      </c>
      <c r="G672" s="20" t="s">
        <v>916</v>
      </c>
      <c r="H672" s="78">
        <f t="shared" ref="H672:N672" si="155">SUM(H673:H676)</f>
        <v>1301.9000000000001</v>
      </c>
      <c r="I672" s="78">
        <f t="shared" si="155"/>
        <v>133.6</v>
      </c>
      <c r="J672" s="78">
        <f t="shared" si="155"/>
        <v>716</v>
      </c>
      <c r="K672" s="78">
        <f t="shared" si="155"/>
        <v>4741632</v>
      </c>
      <c r="L672" s="78">
        <f t="shared" si="155"/>
        <v>0</v>
      </c>
      <c r="M672" s="78">
        <f t="shared" si="155"/>
        <v>0</v>
      </c>
      <c r="N672" s="78">
        <f t="shared" si="155"/>
        <v>0</v>
      </c>
      <c r="O672" s="78">
        <f>SUM(O673:O676)</f>
        <v>4741632</v>
      </c>
      <c r="P672" s="83">
        <f>K672/H672</f>
        <v>3642.086181734388</v>
      </c>
      <c r="Q672" s="79" t="s">
        <v>916</v>
      </c>
      <c r="R672" s="80" t="s">
        <v>916</v>
      </c>
      <c r="S672" s="3"/>
    </row>
    <row r="673" spans="1:19" ht="18" customHeight="1" x14ac:dyDescent="0.25">
      <c r="A673" s="107" t="s">
        <v>400</v>
      </c>
      <c r="B673" s="118" t="s">
        <v>602</v>
      </c>
      <c r="C673" s="106">
        <v>1965</v>
      </c>
      <c r="D673" s="106" t="s">
        <v>914</v>
      </c>
      <c r="E673" s="106" t="s">
        <v>913</v>
      </c>
      <c r="F673" s="104">
        <v>2</v>
      </c>
      <c r="G673" s="104">
        <v>2</v>
      </c>
      <c r="H673" s="28">
        <v>316.3</v>
      </c>
      <c r="I673" s="28">
        <v>94.3</v>
      </c>
      <c r="J673" s="28">
        <v>230</v>
      </c>
      <c r="K673" s="66">
        <f t="shared" ref="K673:K676" si="156">SUM(L673:O673)</f>
        <v>1185408</v>
      </c>
      <c r="L673" s="28">
        <v>0</v>
      </c>
      <c r="M673" s="28">
        <v>0</v>
      </c>
      <c r="N673" s="28">
        <v>0</v>
      </c>
      <c r="O673" s="28">
        <v>1185408</v>
      </c>
      <c r="P673" s="28">
        <f>K673/H673</f>
        <v>3747.7331647170408</v>
      </c>
      <c r="Q673" s="28">
        <v>9673</v>
      </c>
      <c r="R673" s="62" t="s">
        <v>562</v>
      </c>
      <c r="S673" s="3"/>
    </row>
    <row r="674" spans="1:19" ht="18" customHeight="1" x14ac:dyDescent="0.25">
      <c r="A674" s="107" t="s">
        <v>401</v>
      </c>
      <c r="B674" s="118" t="s">
        <v>603</v>
      </c>
      <c r="C674" s="106">
        <v>1965</v>
      </c>
      <c r="D674" s="106" t="s">
        <v>914</v>
      </c>
      <c r="E674" s="106" t="s">
        <v>913</v>
      </c>
      <c r="F674" s="104">
        <v>2</v>
      </c>
      <c r="G674" s="104">
        <v>2</v>
      </c>
      <c r="H674" s="28">
        <v>318.3</v>
      </c>
      <c r="I674" s="28">
        <v>39.299999999999997</v>
      </c>
      <c r="J674" s="28">
        <v>232</v>
      </c>
      <c r="K674" s="66">
        <f t="shared" si="156"/>
        <v>1185408</v>
      </c>
      <c r="L674" s="28">
        <v>0</v>
      </c>
      <c r="M674" s="28">
        <v>0</v>
      </c>
      <c r="N674" s="28">
        <v>0</v>
      </c>
      <c r="O674" s="28">
        <v>1185408</v>
      </c>
      <c r="P674" s="28">
        <f t="shared" ref="P674:P676" si="157">K674/H674</f>
        <v>3724.1847313854851</v>
      </c>
      <c r="Q674" s="28">
        <v>9673</v>
      </c>
      <c r="R674" s="62" t="s">
        <v>562</v>
      </c>
      <c r="S674" s="3"/>
    </row>
    <row r="675" spans="1:19" ht="27" customHeight="1" x14ac:dyDescent="0.25">
      <c r="A675" s="107" t="s">
        <v>402</v>
      </c>
      <c r="B675" s="118" t="s">
        <v>1160</v>
      </c>
      <c r="C675" s="106">
        <v>1965</v>
      </c>
      <c r="D675" s="106" t="s">
        <v>914</v>
      </c>
      <c r="E675" s="106" t="s">
        <v>913</v>
      </c>
      <c r="F675" s="104">
        <v>2</v>
      </c>
      <c r="G675" s="104">
        <v>2</v>
      </c>
      <c r="H675" s="28">
        <v>318.3</v>
      </c>
      <c r="I675" s="28">
        <v>0</v>
      </c>
      <c r="J675" s="28">
        <v>0</v>
      </c>
      <c r="K675" s="66">
        <f t="shared" si="156"/>
        <v>1185408</v>
      </c>
      <c r="L675" s="28">
        <v>0</v>
      </c>
      <c r="M675" s="28">
        <v>0</v>
      </c>
      <c r="N675" s="28">
        <v>0</v>
      </c>
      <c r="O675" s="28">
        <v>1185408</v>
      </c>
      <c r="P675" s="28">
        <f t="shared" si="157"/>
        <v>3724.1847313854851</v>
      </c>
      <c r="Q675" s="28">
        <v>9673</v>
      </c>
      <c r="R675" s="62" t="s">
        <v>562</v>
      </c>
      <c r="S675" s="3"/>
    </row>
    <row r="676" spans="1:19" ht="40.15" customHeight="1" x14ac:dyDescent="0.25">
      <c r="A676" s="107" t="s">
        <v>403</v>
      </c>
      <c r="B676" s="118" t="s">
        <v>604</v>
      </c>
      <c r="C676" s="106">
        <v>1965</v>
      </c>
      <c r="D676" s="106" t="s">
        <v>914</v>
      </c>
      <c r="E676" s="106" t="s">
        <v>913</v>
      </c>
      <c r="F676" s="104">
        <v>2</v>
      </c>
      <c r="G676" s="104">
        <v>2</v>
      </c>
      <c r="H676" s="28">
        <v>349</v>
      </c>
      <c r="I676" s="28">
        <v>0</v>
      </c>
      <c r="J676" s="28">
        <v>254</v>
      </c>
      <c r="K676" s="66">
        <f t="shared" si="156"/>
        <v>1185408</v>
      </c>
      <c r="L676" s="28">
        <v>0</v>
      </c>
      <c r="M676" s="28">
        <v>0</v>
      </c>
      <c r="N676" s="28">
        <v>0</v>
      </c>
      <c r="O676" s="28">
        <v>1185408</v>
      </c>
      <c r="P676" s="28">
        <f t="shared" si="157"/>
        <v>3396.5845272206302</v>
      </c>
      <c r="Q676" s="28">
        <v>9673</v>
      </c>
      <c r="R676" s="62" t="s">
        <v>562</v>
      </c>
      <c r="S676" s="3"/>
    </row>
    <row r="677" spans="1:19" ht="18" customHeight="1" x14ac:dyDescent="0.25">
      <c r="A677" s="145" t="s">
        <v>1477</v>
      </c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3"/>
    </row>
    <row r="678" spans="1:19" ht="39.950000000000003" customHeight="1" x14ac:dyDescent="0.25">
      <c r="A678" s="146" t="s">
        <v>680</v>
      </c>
      <c r="B678" s="163"/>
      <c r="C678" s="102" t="s">
        <v>916</v>
      </c>
      <c r="D678" s="102" t="s">
        <v>916</v>
      </c>
      <c r="E678" s="102" t="s">
        <v>916</v>
      </c>
      <c r="F678" s="20" t="s">
        <v>916</v>
      </c>
      <c r="G678" s="20" t="s">
        <v>916</v>
      </c>
      <c r="H678" s="78">
        <f t="shared" ref="H678:N678" si="158">SUM(H679:H694)</f>
        <v>10347.1</v>
      </c>
      <c r="I678" s="78">
        <f t="shared" si="158"/>
        <v>6460.3</v>
      </c>
      <c r="J678" s="78">
        <f t="shared" si="158"/>
        <v>8598.41</v>
      </c>
      <c r="K678" s="78">
        <f t="shared" si="158"/>
        <v>44881360.199999996</v>
      </c>
      <c r="L678" s="78">
        <f t="shared" si="158"/>
        <v>0</v>
      </c>
      <c r="M678" s="78">
        <f t="shared" si="158"/>
        <v>0</v>
      </c>
      <c r="N678" s="78">
        <f t="shared" si="158"/>
        <v>0</v>
      </c>
      <c r="O678" s="78">
        <f>SUM(O679:O694)</f>
        <v>44881360.199999996</v>
      </c>
      <c r="P678" s="83">
        <f>K678/H678</f>
        <v>4337.5786645533526</v>
      </c>
      <c r="Q678" s="79" t="s">
        <v>916</v>
      </c>
      <c r="R678" s="80" t="s">
        <v>916</v>
      </c>
      <c r="S678" s="3"/>
    </row>
    <row r="679" spans="1:19" ht="20.100000000000001" customHeight="1" x14ac:dyDescent="0.25">
      <c r="A679" s="106" t="s">
        <v>404</v>
      </c>
      <c r="B679" s="118" t="s">
        <v>1386</v>
      </c>
      <c r="C679" s="106">
        <v>1985</v>
      </c>
      <c r="D679" s="106" t="s">
        <v>914</v>
      </c>
      <c r="E679" s="106" t="s">
        <v>913</v>
      </c>
      <c r="F679" s="104">
        <v>3</v>
      </c>
      <c r="G679" s="104">
        <v>3</v>
      </c>
      <c r="H679" s="28">
        <v>1857.3</v>
      </c>
      <c r="I679" s="28">
        <v>172.8</v>
      </c>
      <c r="J679" s="28">
        <v>1685</v>
      </c>
      <c r="K679" s="28">
        <f>SUM(L679:O679)</f>
        <v>2527500</v>
      </c>
      <c r="L679" s="28">
        <v>0</v>
      </c>
      <c r="M679" s="28">
        <v>0</v>
      </c>
      <c r="N679" s="28">
        <v>0</v>
      </c>
      <c r="O679" s="28">
        <v>2527500</v>
      </c>
      <c r="P679" s="66">
        <f>K679/H679</f>
        <v>1360.846389920853</v>
      </c>
      <c r="Q679" s="28">
        <v>9673</v>
      </c>
      <c r="R679" s="62" t="s">
        <v>562</v>
      </c>
      <c r="S679" s="3"/>
    </row>
    <row r="680" spans="1:19" ht="20.100000000000001" customHeight="1" x14ac:dyDescent="0.25">
      <c r="A680" s="107" t="s">
        <v>405</v>
      </c>
      <c r="B680" s="118" t="s">
        <v>593</v>
      </c>
      <c r="C680" s="106">
        <v>1972</v>
      </c>
      <c r="D680" s="106" t="s">
        <v>914</v>
      </c>
      <c r="E680" s="106" t="s">
        <v>913</v>
      </c>
      <c r="F680" s="104">
        <v>2</v>
      </c>
      <c r="G680" s="104">
        <v>0</v>
      </c>
      <c r="H680" s="28">
        <v>217.1</v>
      </c>
      <c r="I680" s="28">
        <v>217.1</v>
      </c>
      <c r="J680" s="28">
        <v>162.4</v>
      </c>
      <c r="K680" s="66">
        <f t="shared" ref="K680:K683" si="159">SUM(L680:O680)</f>
        <v>3091139.56</v>
      </c>
      <c r="L680" s="28">
        <v>0</v>
      </c>
      <c r="M680" s="28">
        <v>0</v>
      </c>
      <c r="N680" s="28">
        <v>0</v>
      </c>
      <c r="O680" s="28">
        <v>3091139.56</v>
      </c>
      <c r="P680" s="117">
        <f t="shared" ref="P680:P693" si="160">K680/H680</f>
        <v>14238.321326577614</v>
      </c>
      <c r="Q680" s="28">
        <v>9673</v>
      </c>
      <c r="R680" s="40" t="s">
        <v>553</v>
      </c>
      <c r="S680" s="3"/>
    </row>
    <row r="681" spans="1:19" ht="20.100000000000001" customHeight="1" x14ac:dyDescent="0.25">
      <c r="A681" s="107" t="s">
        <v>406</v>
      </c>
      <c r="B681" s="118" t="s">
        <v>594</v>
      </c>
      <c r="C681" s="106">
        <v>1971</v>
      </c>
      <c r="D681" s="106" t="s">
        <v>914</v>
      </c>
      <c r="E681" s="106" t="s">
        <v>913</v>
      </c>
      <c r="F681" s="104">
        <v>2</v>
      </c>
      <c r="G681" s="104">
        <v>1</v>
      </c>
      <c r="H681" s="28">
        <v>317.10000000000002</v>
      </c>
      <c r="I681" s="28">
        <v>293.10000000000002</v>
      </c>
      <c r="J681" s="28">
        <v>293.10000000000002</v>
      </c>
      <c r="K681" s="66">
        <f t="shared" si="159"/>
        <v>3906547.31</v>
      </c>
      <c r="L681" s="28">
        <v>0</v>
      </c>
      <c r="M681" s="28">
        <v>0</v>
      </c>
      <c r="N681" s="28">
        <v>0</v>
      </c>
      <c r="O681" s="28">
        <v>3906547.31</v>
      </c>
      <c r="P681" s="105">
        <f t="shared" si="160"/>
        <v>12319.606780195521</v>
      </c>
      <c r="Q681" s="28">
        <v>9673</v>
      </c>
      <c r="R681" s="40" t="s">
        <v>553</v>
      </c>
      <c r="S681" s="3"/>
    </row>
    <row r="682" spans="1:19" ht="20.100000000000001" customHeight="1" x14ac:dyDescent="0.25">
      <c r="A682" s="107" t="s">
        <v>407</v>
      </c>
      <c r="B682" s="118" t="s">
        <v>595</v>
      </c>
      <c r="C682" s="106">
        <v>1972</v>
      </c>
      <c r="D682" s="107" t="s">
        <v>914</v>
      </c>
      <c r="E682" s="106" t="s">
        <v>913</v>
      </c>
      <c r="F682" s="104">
        <v>2</v>
      </c>
      <c r="G682" s="104">
        <v>0</v>
      </c>
      <c r="H682" s="28">
        <v>248.9</v>
      </c>
      <c r="I682" s="28">
        <v>248.9</v>
      </c>
      <c r="J682" s="28">
        <v>125</v>
      </c>
      <c r="K682" s="66">
        <f t="shared" si="159"/>
        <v>3295168.92</v>
      </c>
      <c r="L682" s="28">
        <v>0</v>
      </c>
      <c r="M682" s="28">
        <v>0</v>
      </c>
      <c r="N682" s="28">
        <v>0</v>
      </c>
      <c r="O682" s="28">
        <v>3295168.92</v>
      </c>
      <c r="P682" s="117">
        <f t="shared" si="160"/>
        <v>13238.926958617918</v>
      </c>
      <c r="Q682" s="28">
        <v>9673</v>
      </c>
      <c r="R682" s="40" t="s">
        <v>553</v>
      </c>
      <c r="S682" s="3"/>
    </row>
    <row r="683" spans="1:19" ht="20.100000000000001" customHeight="1" x14ac:dyDescent="0.25">
      <c r="A683" s="107" t="s">
        <v>408</v>
      </c>
      <c r="B683" s="118" t="s">
        <v>596</v>
      </c>
      <c r="C683" s="106">
        <v>1970</v>
      </c>
      <c r="D683" s="106" t="s">
        <v>914</v>
      </c>
      <c r="E683" s="106" t="s">
        <v>913</v>
      </c>
      <c r="F683" s="104">
        <v>2</v>
      </c>
      <c r="G683" s="104">
        <v>1</v>
      </c>
      <c r="H683" s="28">
        <v>393.6</v>
      </c>
      <c r="I683" s="28">
        <v>357.6</v>
      </c>
      <c r="J683" s="28">
        <v>750.3</v>
      </c>
      <c r="K683" s="66">
        <f t="shared" si="159"/>
        <v>4141284.8</v>
      </c>
      <c r="L683" s="28">
        <v>0</v>
      </c>
      <c r="M683" s="28">
        <v>0</v>
      </c>
      <c r="N683" s="28">
        <v>0</v>
      </c>
      <c r="O683" s="28">
        <v>4141284.8</v>
      </c>
      <c r="P683" s="117">
        <f t="shared" si="160"/>
        <v>10521.556910569105</v>
      </c>
      <c r="Q683" s="28">
        <v>9673</v>
      </c>
      <c r="R683" s="40" t="s">
        <v>553</v>
      </c>
      <c r="S683" s="3"/>
    </row>
    <row r="684" spans="1:19" ht="18" customHeight="1" x14ac:dyDescent="0.25">
      <c r="A684" s="157" t="s">
        <v>409</v>
      </c>
      <c r="B684" s="139" t="s">
        <v>597</v>
      </c>
      <c r="C684" s="164">
        <v>1978</v>
      </c>
      <c r="D684" s="157" t="s">
        <v>914</v>
      </c>
      <c r="E684" s="164" t="s">
        <v>913</v>
      </c>
      <c r="F684" s="141">
        <v>2</v>
      </c>
      <c r="G684" s="141">
        <v>3</v>
      </c>
      <c r="H684" s="143">
        <v>1001.4</v>
      </c>
      <c r="I684" s="143">
        <v>939.4</v>
      </c>
      <c r="J684" s="143">
        <v>670.1</v>
      </c>
      <c r="K684" s="66">
        <f>SUM(L684:O684)</f>
        <v>1851004.66</v>
      </c>
      <c r="L684" s="28">
        <v>0</v>
      </c>
      <c r="M684" s="28">
        <v>0</v>
      </c>
      <c r="N684" s="28">
        <v>0</v>
      </c>
      <c r="O684" s="28">
        <v>1851004.66</v>
      </c>
      <c r="P684" s="117">
        <f t="shared" si="160"/>
        <v>1848.4168763730777</v>
      </c>
      <c r="Q684" s="28">
        <v>9673</v>
      </c>
      <c r="R684" s="62" t="s">
        <v>1075</v>
      </c>
      <c r="S684" s="3"/>
    </row>
    <row r="685" spans="1:19" ht="18" customHeight="1" x14ac:dyDescent="0.25">
      <c r="A685" s="158"/>
      <c r="B685" s="140"/>
      <c r="C685" s="165"/>
      <c r="D685" s="158"/>
      <c r="E685" s="165"/>
      <c r="F685" s="142"/>
      <c r="G685" s="142"/>
      <c r="H685" s="144"/>
      <c r="I685" s="144"/>
      <c r="J685" s="144"/>
      <c r="K685" s="28">
        <v>4743915</v>
      </c>
      <c r="L685" s="28">
        <v>0</v>
      </c>
      <c r="M685" s="28">
        <v>0</v>
      </c>
      <c r="N685" s="28">
        <v>0</v>
      </c>
      <c r="O685" s="28">
        <v>4743915</v>
      </c>
      <c r="P685" s="117">
        <f>O685/H684</f>
        <v>4737.2828040742961</v>
      </c>
      <c r="Q685" s="28">
        <v>9673</v>
      </c>
      <c r="R685" s="40" t="s">
        <v>553</v>
      </c>
      <c r="S685" s="3"/>
    </row>
    <row r="686" spans="1:19" ht="18" customHeight="1" x14ac:dyDescent="0.25">
      <c r="A686" s="109" t="s">
        <v>410</v>
      </c>
      <c r="B686" s="119" t="s">
        <v>1385</v>
      </c>
      <c r="C686" s="90">
        <v>1984</v>
      </c>
      <c r="D686" s="109" t="s">
        <v>914</v>
      </c>
      <c r="E686" s="90" t="s">
        <v>913</v>
      </c>
      <c r="F686" s="91">
        <v>3</v>
      </c>
      <c r="G686" s="91">
        <v>3</v>
      </c>
      <c r="H686" s="92">
        <v>1870.3</v>
      </c>
      <c r="I686" s="92">
        <v>116</v>
      </c>
      <c r="J686" s="92">
        <v>1754.3</v>
      </c>
      <c r="K686" s="28">
        <f>SUM(L686:O686)</f>
        <v>2584500</v>
      </c>
      <c r="L686" s="28">
        <v>0</v>
      </c>
      <c r="M686" s="28">
        <v>0</v>
      </c>
      <c r="N686" s="28">
        <v>0</v>
      </c>
      <c r="O686" s="28">
        <v>2584500</v>
      </c>
      <c r="P686" s="117">
        <f>K686/H686</f>
        <v>1381.8638721060793</v>
      </c>
      <c r="Q686" s="28">
        <v>9673</v>
      </c>
      <c r="R686" s="62" t="s">
        <v>562</v>
      </c>
      <c r="S686" s="3"/>
    </row>
    <row r="687" spans="1:19" ht="18" customHeight="1" x14ac:dyDescent="0.25">
      <c r="A687" s="157" t="s">
        <v>413</v>
      </c>
      <c r="B687" s="139" t="s">
        <v>598</v>
      </c>
      <c r="C687" s="164">
        <v>1988</v>
      </c>
      <c r="D687" s="157" t="s">
        <v>914</v>
      </c>
      <c r="E687" s="164" t="s">
        <v>913</v>
      </c>
      <c r="F687" s="141">
        <v>3</v>
      </c>
      <c r="G687" s="141">
        <v>3</v>
      </c>
      <c r="H687" s="143">
        <v>1873.8</v>
      </c>
      <c r="I687" s="143">
        <v>1733.8</v>
      </c>
      <c r="J687" s="143">
        <v>1198.9000000000001</v>
      </c>
      <c r="K687" s="66">
        <f>SUM(L687:O687)</f>
        <v>4827035.1900000004</v>
      </c>
      <c r="L687" s="28">
        <v>0</v>
      </c>
      <c r="M687" s="28">
        <v>0</v>
      </c>
      <c r="N687" s="28">
        <v>0</v>
      </c>
      <c r="O687" s="28">
        <v>4827035.1900000004</v>
      </c>
      <c r="P687" s="117">
        <f t="shared" si="160"/>
        <v>2576.0674511687484</v>
      </c>
      <c r="Q687" s="28">
        <v>9673</v>
      </c>
      <c r="R687" s="62" t="s">
        <v>1075</v>
      </c>
      <c r="S687" s="3"/>
    </row>
    <row r="688" spans="1:19" ht="18" customHeight="1" x14ac:dyDescent="0.25">
      <c r="A688" s="158"/>
      <c r="B688" s="140"/>
      <c r="C688" s="165"/>
      <c r="D688" s="158"/>
      <c r="E688" s="165"/>
      <c r="F688" s="142"/>
      <c r="G688" s="142"/>
      <c r="H688" s="144"/>
      <c r="I688" s="144"/>
      <c r="J688" s="144"/>
      <c r="K688" s="28">
        <v>3300000</v>
      </c>
      <c r="L688" s="28">
        <v>0</v>
      </c>
      <c r="M688" s="28">
        <v>0</v>
      </c>
      <c r="N688" s="28">
        <v>0</v>
      </c>
      <c r="O688" s="28">
        <v>3300000</v>
      </c>
      <c r="P688" s="117">
        <f>O688/H687</f>
        <v>1761.127121357669</v>
      </c>
      <c r="Q688" s="28">
        <v>9673</v>
      </c>
      <c r="R688" s="40" t="s">
        <v>553</v>
      </c>
      <c r="S688" s="3"/>
    </row>
    <row r="689" spans="1:19" ht="18" customHeight="1" x14ac:dyDescent="0.25">
      <c r="A689" s="157" t="s">
        <v>414</v>
      </c>
      <c r="B689" s="139" t="s">
        <v>599</v>
      </c>
      <c r="C689" s="164">
        <v>1987</v>
      </c>
      <c r="D689" s="157" t="s">
        <v>914</v>
      </c>
      <c r="E689" s="164" t="s">
        <v>913</v>
      </c>
      <c r="F689" s="141">
        <v>2</v>
      </c>
      <c r="G689" s="141">
        <v>3</v>
      </c>
      <c r="H689" s="143">
        <v>866.6</v>
      </c>
      <c r="I689" s="143">
        <v>804.6</v>
      </c>
      <c r="J689" s="143">
        <v>610.6</v>
      </c>
      <c r="K689" s="66">
        <f t="shared" ref="K689:K694" si="161">SUM(L689:O689)</f>
        <v>943472.14</v>
      </c>
      <c r="L689" s="28">
        <v>0</v>
      </c>
      <c r="M689" s="28">
        <v>0</v>
      </c>
      <c r="N689" s="28">
        <v>0</v>
      </c>
      <c r="O689" s="28">
        <v>943472.14</v>
      </c>
      <c r="P689" s="117">
        <f t="shared" si="160"/>
        <v>1088.7054465728133</v>
      </c>
      <c r="Q689" s="28">
        <v>9673</v>
      </c>
      <c r="R689" s="62" t="s">
        <v>1075</v>
      </c>
      <c r="S689" s="3"/>
    </row>
    <row r="690" spans="1:19" ht="18" customHeight="1" x14ac:dyDescent="0.25">
      <c r="A690" s="158"/>
      <c r="B690" s="140"/>
      <c r="C690" s="165"/>
      <c r="D690" s="158"/>
      <c r="E690" s="165"/>
      <c r="F690" s="142"/>
      <c r="G690" s="142"/>
      <c r="H690" s="144"/>
      <c r="I690" s="144"/>
      <c r="J690" s="144"/>
      <c r="K690" s="66">
        <f t="shared" si="161"/>
        <v>2600000</v>
      </c>
      <c r="L690" s="28">
        <v>0</v>
      </c>
      <c r="M690" s="28">
        <v>0</v>
      </c>
      <c r="N690" s="28">
        <v>0</v>
      </c>
      <c r="O690" s="28">
        <v>2600000</v>
      </c>
      <c r="P690" s="117">
        <f>O690/H689</f>
        <v>3000.2307869836141</v>
      </c>
      <c r="Q690" s="28">
        <v>9673</v>
      </c>
      <c r="R690" s="40" t="s">
        <v>553</v>
      </c>
      <c r="S690" s="3"/>
    </row>
    <row r="691" spans="1:19" ht="18" customHeight="1" x14ac:dyDescent="0.25">
      <c r="A691" s="157" t="s">
        <v>415</v>
      </c>
      <c r="B691" s="139" t="s">
        <v>600</v>
      </c>
      <c r="C691" s="164">
        <v>1984</v>
      </c>
      <c r="D691" s="157" t="s">
        <v>914</v>
      </c>
      <c r="E691" s="164" t="s">
        <v>913</v>
      </c>
      <c r="F691" s="141">
        <v>2</v>
      </c>
      <c r="G691" s="141">
        <v>3</v>
      </c>
      <c r="H691" s="143">
        <v>850.5</v>
      </c>
      <c r="I691" s="143">
        <v>788.5</v>
      </c>
      <c r="J691" s="143">
        <v>744.7</v>
      </c>
      <c r="K691" s="66">
        <f t="shared" si="161"/>
        <v>925674.3</v>
      </c>
      <c r="L691" s="28">
        <v>0</v>
      </c>
      <c r="M691" s="28">
        <v>0</v>
      </c>
      <c r="N691" s="28">
        <v>0</v>
      </c>
      <c r="O691" s="28">
        <v>925674.3</v>
      </c>
      <c r="P691" s="117">
        <f t="shared" si="160"/>
        <v>1088.3883597883598</v>
      </c>
      <c r="Q691" s="28">
        <v>9673</v>
      </c>
      <c r="R691" s="62" t="s">
        <v>1075</v>
      </c>
      <c r="S691" s="3"/>
    </row>
    <row r="692" spans="1:19" ht="18" customHeight="1" x14ac:dyDescent="0.25">
      <c r="A692" s="158"/>
      <c r="B692" s="140"/>
      <c r="C692" s="165"/>
      <c r="D692" s="158"/>
      <c r="E692" s="165"/>
      <c r="F692" s="142"/>
      <c r="G692" s="142"/>
      <c r="H692" s="144"/>
      <c r="I692" s="144"/>
      <c r="J692" s="144"/>
      <c r="K692" s="66">
        <f t="shared" si="161"/>
        <v>2600000</v>
      </c>
      <c r="L692" s="28">
        <v>0</v>
      </c>
      <c r="M692" s="28">
        <v>0</v>
      </c>
      <c r="N692" s="28">
        <v>0</v>
      </c>
      <c r="O692" s="28">
        <v>2600000</v>
      </c>
      <c r="P692" s="117">
        <f>O692/H691</f>
        <v>3057.0252792475017</v>
      </c>
      <c r="Q692" s="28">
        <v>9673</v>
      </c>
      <c r="R692" s="40" t="s">
        <v>553</v>
      </c>
      <c r="S692" s="3"/>
    </row>
    <row r="693" spans="1:19" x14ac:dyDescent="0.25">
      <c r="A693" s="157" t="s">
        <v>416</v>
      </c>
      <c r="B693" s="139" t="s">
        <v>601</v>
      </c>
      <c r="C693" s="164">
        <v>1984</v>
      </c>
      <c r="D693" s="157" t="s">
        <v>914</v>
      </c>
      <c r="E693" s="164" t="s">
        <v>913</v>
      </c>
      <c r="F693" s="141">
        <v>2</v>
      </c>
      <c r="G693" s="141">
        <v>3</v>
      </c>
      <c r="H693" s="143">
        <v>850.5</v>
      </c>
      <c r="I693" s="143">
        <v>788.5</v>
      </c>
      <c r="J693" s="143">
        <v>604.01</v>
      </c>
      <c r="K693" s="66">
        <f t="shared" si="161"/>
        <v>944118.32</v>
      </c>
      <c r="L693" s="28">
        <v>0</v>
      </c>
      <c r="M693" s="28">
        <v>0</v>
      </c>
      <c r="N693" s="28">
        <v>0</v>
      </c>
      <c r="O693" s="28">
        <v>944118.32</v>
      </c>
      <c r="P693" s="117">
        <f t="shared" si="160"/>
        <v>1110.0744503233391</v>
      </c>
      <c r="Q693" s="28">
        <v>9673</v>
      </c>
      <c r="R693" s="62" t="s">
        <v>1075</v>
      </c>
      <c r="S693" s="3"/>
    </row>
    <row r="694" spans="1:19" x14ac:dyDescent="0.25">
      <c r="A694" s="158"/>
      <c r="B694" s="140"/>
      <c r="C694" s="165"/>
      <c r="D694" s="158"/>
      <c r="E694" s="165"/>
      <c r="F694" s="142"/>
      <c r="G694" s="142"/>
      <c r="H694" s="144"/>
      <c r="I694" s="144"/>
      <c r="J694" s="144"/>
      <c r="K694" s="66">
        <f t="shared" si="161"/>
        <v>2600000</v>
      </c>
      <c r="L694" s="28">
        <v>0</v>
      </c>
      <c r="M694" s="28">
        <v>0</v>
      </c>
      <c r="N694" s="28">
        <v>0</v>
      </c>
      <c r="O694" s="28">
        <v>2600000</v>
      </c>
      <c r="P694" s="117">
        <f>O694/H693</f>
        <v>3057.0252792475017</v>
      </c>
      <c r="Q694" s="28">
        <v>9673</v>
      </c>
      <c r="R694" s="40" t="s">
        <v>553</v>
      </c>
      <c r="S694" s="3"/>
    </row>
    <row r="695" spans="1:19" ht="18" customHeight="1" x14ac:dyDescent="0.25">
      <c r="A695" s="148" t="s">
        <v>1478</v>
      </c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3"/>
    </row>
    <row r="696" spans="1:19" ht="39.950000000000003" customHeight="1" x14ac:dyDescent="0.25">
      <c r="A696" s="146" t="s">
        <v>681</v>
      </c>
      <c r="B696" s="147"/>
      <c r="C696" s="102" t="s">
        <v>916</v>
      </c>
      <c r="D696" s="102" t="s">
        <v>916</v>
      </c>
      <c r="E696" s="102" t="s">
        <v>916</v>
      </c>
      <c r="F696" s="20" t="s">
        <v>916</v>
      </c>
      <c r="G696" s="20" t="s">
        <v>916</v>
      </c>
      <c r="H696" s="78">
        <f t="shared" ref="H696:N696" si="162">SUM(H697:H706)</f>
        <v>5150.7999999999993</v>
      </c>
      <c r="I696" s="78">
        <f t="shared" si="162"/>
        <v>5150.7999999999993</v>
      </c>
      <c r="J696" s="78">
        <f t="shared" si="162"/>
        <v>4904.3</v>
      </c>
      <c r="K696" s="78">
        <f t="shared" si="162"/>
        <v>11139072</v>
      </c>
      <c r="L696" s="78">
        <f t="shared" si="162"/>
        <v>0</v>
      </c>
      <c r="M696" s="78">
        <f t="shared" si="162"/>
        <v>0</v>
      </c>
      <c r="N696" s="78">
        <f t="shared" si="162"/>
        <v>0</v>
      </c>
      <c r="O696" s="78">
        <f>SUM(O697:O706)</f>
        <v>11139072</v>
      </c>
      <c r="P696" s="83">
        <f t="shared" ref="P696:P706" si="163">K696/H696</f>
        <v>2162.5906655276854</v>
      </c>
      <c r="Q696" s="79" t="s">
        <v>916</v>
      </c>
      <c r="R696" s="80" t="s">
        <v>916</v>
      </c>
      <c r="S696" s="3"/>
    </row>
    <row r="697" spans="1:19" ht="20.100000000000001" customHeight="1" x14ac:dyDescent="0.25">
      <c r="A697" s="107" t="s">
        <v>417</v>
      </c>
      <c r="B697" s="11" t="s">
        <v>515</v>
      </c>
      <c r="C697" s="112">
        <v>1962</v>
      </c>
      <c r="D697" s="107" t="s">
        <v>914</v>
      </c>
      <c r="E697" s="106" t="s">
        <v>913</v>
      </c>
      <c r="F697" s="104">
        <v>2</v>
      </c>
      <c r="G697" s="104">
        <v>2</v>
      </c>
      <c r="H697" s="28">
        <v>351.2</v>
      </c>
      <c r="I697" s="28">
        <v>351.2</v>
      </c>
      <c r="J697" s="28">
        <v>271.60000000000002</v>
      </c>
      <c r="K697" s="66">
        <f t="shared" ref="K697:K706" si="164">SUM(L697:O697)</f>
        <v>865536</v>
      </c>
      <c r="L697" s="28">
        <v>0</v>
      </c>
      <c r="M697" s="28">
        <v>0</v>
      </c>
      <c r="N697" s="28">
        <v>0</v>
      </c>
      <c r="O697" s="28">
        <v>865536</v>
      </c>
      <c r="P697" s="66">
        <f t="shared" si="163"/>
        <v>2464.5102505694763</v>
      </c>
      <c r="Q697" s="28">
        <v>9673</v>
      </c>
      <c r="R697" s="62" t="s">
        <v>562</v>
      </c>
      <c r="S697" s="3"/>
    </row>
    <row r="698" spans="1:19" ht="20.100000000000001" customHeight="1" x14ac:dyDescent="0.25">
      <c r="A698" s="107" t="s">
        <v>418</v>
      </c>
      <c r="B698" s="11" t="s">
        <v>516</v>
      </c>
      <c r="C698" s="112">
        <v>1966</v>
      </c>
      <c r="D698" s="107" t="s">
        <v>914</v>
      </c>
      <c r="E698" s="106" t="s">
        <v>913</v>
      </c>
      <c r="F698" s="104">
        <v>2</v>
      </c>
      <c r="G698" s="104">
        <v>2</v>
      </c>
      <c r="H698" s="28">
        <v>373.8</v>
      </c>
      <c r="I698" s="28">
        <v>373.8</v>
      </c>
      <c r="J698" s="28">
        <v>335.6</v>
      </c>
      <c r="K698" s="66">
        <f t="shared" si="164"/>
        <v>940800</v>
      </c>
      <c r="L698" s="28">
        <v>0</v>
      </c>
      <c r="M698" s="28">
        <v>0</v>
      </c>
      <c r="N698" s="28">
        <v>0</v>
      </c>
      <c r="O698" s="28">
        <v>940800</v>
      </c>
      <c r="P698" s="66">
        <f t="shared" si="163"/>
        <v>2516.8539325842694</v>
      </c>
      <c r="Q698" s="28">
        <v>9673</v>
      </c>
      <c r="R698" s="62" t="s">
        <v>562</v>
      </c>
      <c r="S698" s="3"/>
    </row>
    <row r="699" spans="1:19" ht="20.100000000000001" customHeight="1" x14ac:dyDescent="0.25">
      <c r="A699" s="107" t="s">
        <v>419</v>
      </c>
      <c r="B699" s="11" t="s">
        <v>517</v>
      </c>
      <c r="C699" s="112">
        <v>1967</v>
      </c>
      <c r="D699" s="107" t="s">
        <v>914</v>
      </c>
      <c r="E699" s="106" t="s">
        <v>913</v>
      </c>
      <c r="F699" s="104">
        <v>2</v>
      </c>
      <c r="G699" s="104">
        <v>2</v>
      </c>
      <c r="H699" s="28">
        <v>370.8</v>
      </c>
      <c r="I699" s="28">
        <v>370.8</v>
      </c>
      <c r="J699" s="28">
        <v>319</v>
      </c>
      <c r="K699" s="66">
        <f t="shared" si="164"/>
        <v>940800</v>
      </c>
      <c r="L699" s="28">
        <v>0</v>
      </c>
      <c r="M699" s="28">
        <v>0</v>
      </c>
      <c r="N699" s="28">
        <v>0</v>
      </c>
      <c r="O699" s="28">
        <v>940800</v>
      </c>
      <c r="P699" s="66">
        <f t="shared" si="163"/>
        <v>2537.2168284789645</v>
      </c>
      <c r="Q699" s="28">
        <v>9673</v>
      </c>
      <c r="R699" s="62" t="s">
        <v>562</v>
      </c>
      <c r="S699" s="3"/>
    </row>
    <row r="700" spans="1:19" ht="20.100000000000001" customHeight="1" x14ac:dyDescent="0.25">
      <c r="A700" s="107" t="s">
        <v>420</v>
      </c>
      <c r="B700" s="118" t="s">
        <v>518</v>
      </c>
      <c r="C700" s="112">
        <v>1958</v>
      </c>
      <c r="D700" s="107" t="s">
        <v>914</v>
      </c>
      <c r="E700" s="106" t="s">
        <v>913</v>
      </c>
      <c r="F700" s="104">
        <v>2</v>
      </c>
      <c r="G700" s="104">
        <v>2</v>
      </c>
      <c r="H700" s="28">
        <v>374.8</v>
      </c>
      <c r="I700" s="28">
        <v>374.8</v>
      </c>
      <c r="J700" s="28">
        <v>374.8</v>
      </c>
      <c r="K700" s="66">
        <f t="shared" si="164"/>
        <v>965888</v>
      </c>
      <c r="L700" s="28">
        <v>0</v>
      </c>
      <c r="M700" s="28">
        <v>0</v>
      </c>
      <c r="N700" s="28">
        <v>0</v>
      </c>
      <c r="O700" s="28">
        <v>965888</v>
      </c>
      <c r="P700" s="66">
        <f t="shared" si="163"/>
        <v>2577.0757737459976</v>
      </c>
      <c r="Q700" s="28">
        <v>9673</v>
      </c>
      <c r="R700" s="62" t="s">
        <v>562</v>
      </c>
      <c r="S700" s="3"/>
    </row>
    <row r="701" spans="1:19" ht="20.100000000000001" customHeight="1" x14ac:dyDescent="0.25">
      <c r="A701" s="107" t="s">
        <v>421</v>
      </c>
      <c r="B701" s="11" t="s">
        <v>519</v>
      </c>
      <c r="C701" s="112">
        <v>1959</v>
      </c>
      <c r="D701" s="107" t="s">
        <v>914</v>
      </c>
      <c r="E701" s="106" t="s">
        <v>913</v>
      </c>
      <c r="F701" s="104">
        <v>2</v>
      </c>
      <c r="G701" s="104">
        <v>2</v>
      </c>
      <c r="H701" s="28">
        <v>377.1</v>
      </c>
      <c r="I701" s="28">
        <v>377.1</v>
      </c>
      <c r="J701" s="28">
        <v>377.1</v>
      </c>
      <c r="K701" s="66">
        <f t="shared" si="164"/>
        <v>956480</v>
      </c>
      <c r="L701" s="28">
        <v>0</v>
      </c>
      <c r="M701" s="28">
        <v>0</v>
      </c>
      <c r="N701" s="28">
        <v>0</v>
      </c>
      <c r="O701" s="28">
        <v>956480</v>
      </c>
      <c r="P701" s="66">
        <f t="shared" si="163"/>
        <v>2536.4094404667194</v>
      </c>
      <c r="Q701" s="28">
        <v>9673</v>
      </c>
      <c r="R701" s="62" t="s">
        <v>562</v>
      </c>
      <c r="S701" s="3"/>
    </row>
    <row r="702" spans="1:19" ht="20.100000000000001" customHeight="1" x14ac:dyDescent="0.25">
      <c r="A702" s="107" t="s">
        <v>422</v>
      </c>
      <c r="B702" s="11" t="s">
        <v>520</v>
      </c>
      <c r="C702" s="112">
        <v>1963</v>
      </c>
      <c r="D702" s="107" t="s">
        <v>914</v>
      </c>
      <c r="E702" s="106" t="s">
        <v>913</v>
      </c>
      <c r="F702" s="104">
        <v>2</v>
      </c>
      <c r="G702" s="104">
        <v>2</v>
      </c>
      <c r="H702" s="28">
        <v>556.9</v>
      </c>
      <c r="I702" s="28">
        <v>556.9</v>
      </c>
      <c r="J702" s="28">
        <v>556.9</v>
      </c>
      <c r="K702" s="66">
        <f t="shared" si="164"/>
        <v>1237152</v>
      </c>
      <c r="L702" s="28">
        <v>0</v>
      </c>
      <c r="M702" s="28">
        <v>0</v>
      </c>
      <c r="N702" s="28">
        <v>0</v>
      </c>
      <c r="O702" s="28">
        <v>1237152</v>
      </c>
      <c r="P702" s="66">
        <f t="shared" si="163"/>
        <v>2221.4975758664032</v>
      </c>
      <c r="Q702" s="28">
        <v>9673</v>
      </c>
      <c r="R702" s="62" t="s">
        <v>562</v>
      </c>
      <c r="S702" s="3"/>
    </row>
    <row r="703" spans="1:19" ht="20.100000000000001" customHeight="1" x14ac:dyDescent="0.25">
      <c r="A703" s="107" t="s">
        <v>423</v>
      </c>
      <c r="B703" s="11" t="s">
        <v>521</v>
      </c>
      <c r="C703" s="112">
        <v>1964</v>
      </c>
      <c r="D703" s="107" t="s">
        <v>914</v>
      </c>
      <c r="E703" s="106" t="s">
        <v>913</v>
      </c>
      <c r="F703" s="104">
        <v>2</v>
      </c>
      <c r="G703" s="104">
        <v>2</v>
      </c>
      <c r="H703" s="28">
        <v>419.3</v>
      </c>
      <c r="I703" s="28">
        <v>419.3</v>
      </c>
      <c r="J703" s="28">
        <v>419.3</v>
      </c>
      <c r="K703" s="66">
        <f t="shared" si="164"/>
        <v>901913.59999999998</v>
      </c>
      <c r="L703" s="28">
        <v>0</v>
      </c>
      <c r="M703" s="28">
        <v>0</v>
      </c>
      <c r="N703" s="28">
        <v>0</v>
      </c>
      <c r="O703" s="28">
        <v>901913.59999999998</v>
      </c>
      <c r="P703" s="66">
        <f t="shared" si="163"/>
        <v>2150.9983305509181</v>
      </c>
      <c r="Q703" s="28">
        <v>9673</v>
      </c>
      <c r="R703" s="62" t="s">
        <v>562</v>
      </c>
      <c r="S703" s="3"/>
    </row>
    <row r="704" spans="1:19" ht="20.100000000000001" customHeight="1" x14ac:dyDescent="0.25">
      <c r="A704" s="107" t="s">
        <v>424</v>
      </c>
      <c r="B704" s="11" t="s">
        <v>522</v>
      </c>
      <c r="C704" s="112">
        <v>1972</v>
      </c>
      <c r="D704" s="107" t="s">
        <v>914</v>
      </c>
      <c r="E704" s="106" t="s">
        <v>913</v>
      </c>
      <c r="F704" s="104">
        <v>2</v>
      </c>
      <c r="G704" s="104">
        <v>2</v>
      </c>
      <c r="H704" s="28">
        <v>532.29999999999995</v>
      </c>
      <c r="I704" s="28">
        <v>532.29999999999995</v>
      </c>
      <c r="J704" s="28">
        <v>501</v>
      </c>
      <c r="K704" s="66">
        <f t="shared" si="164"/>
        <v>1304889.6000000001</v>
      </c>
      <c r="L704" s="28">
        <v>0</v>
      </c>
      <c r="M704" s="28">
        <v>0</v>
      </c>
      <c r="N704" s="28">
        <v>0</v>
      </c>
      <c r="O704" s="28">
        <v>1304889.6000000001</v>
      </c>
      <c r="P704" s="66">
        <f t="shared" si="163"/>
        <v>2451.4176216419314</v>
      </c>
      <c r="Q704" s="28">
        <v>9673</v>
      </c>
      <c r="R704" s="62" t="s">
        <v>562</v>
      </c>
      <c r="S704" s="3"/>
    </row>
    <row r="705" spans="1:19" ht="20.100000000000001" customHeight="1" x14ac:dyDescent="0.25">
      <c r="A705" s="107" t="s">
        <v>425</v>
      </c>
      <c r="B705" s="11" t="s">
        <v>523</v>
      </c>
      <c r="C705" s="112">
        <v>1975</v>
      </c>
      <c r="D705" s="107" t="s">
        <v>914</v>
      </c>
      <c r="E705" s="106" t="s">
        <v>913</v>
      </c>
      <c r="F705" s="104">
        <v>2</v>
      </c>
      <c r="G705" s="104">
        <v>3</v>
      </c>
      <c r="H705" s="28">
        <v>940.7</v>
      </c>
      <c r="I705" s="28">
        <v>940.7</v>
      </c>
      <c r="J705" s="28">
        <v>895.1</v>
      </c>
      <c r="K705" s="66">
        <f t="shared" si="164"/>
        <v>1038016</v>
      </c>
      <c r="L705" s="28">
        <v>0</v>
      </c>
      <c r="M705" s="28">
        <v>0</v>
      </c>
      <c r="N705" s="28">
        <v>0</v>
      </c>
      <c r="O705" s="28">
        <v>1038016</v>
      </c>
      <c r="P705" s="66">
        <f t="shared" si="163"/>
        <v>1103.4506218773254</v>
      </c>
      <c r="Q705" s="28">
        <v>9673</v>
      </c>
      <c r="R705" s="62" t="s">
        <v>562</v>
      </c>
      <c r="S705" s="3"/>
    </row>
    <row r="706" spans="1:19" ht="20.100000000000001" customHeight="1" x14ac:dyDescent="0.25">
      <c r="A706" s="107" t="s">
        <v>426</v>
      </c>
      <c r="B706" s="11" t="s">
        <v>524</v>
      </c>
      <c r="C706" s="112">
        <v>1984</v>
      </c>
      <c r="D706" s="107" t="s">
        <v>914</v>
      </c>
      <c r="E706" s="106" t="s">
        <v>913</v>
      </c>
      <c r="F706" s="104">
        <v>2</v>
      </c>
      <c r="G706" s="104">
        <v>3</v>
      </c>
      <c r="H706" s="28">
        <v>853.9</v>
      </c>
      <c r="I706" s="28">
        <v>853.9</v>
      </c>
      <c r="J706" s="28">
        <v>853.9</v>
      </c>
      <c r="K706" s="66">
        <f t="shared" si="164"/>
        <v>1987596.8</v>
      </c>
      <c r="L706" s="28">
        <v>0</v>
      </c>
      <c r="M706" s="28">
        <v>0</v>
      </c>
      <c r="N706" s="28">
        <v>0</v>
      </c>
      <c r="O706" s="28">
        <v>1987596.8</v>
      </c>
      <c r="P706" s="66">
        <f t="shared" si="163"/>
        <v>2327.6692821173442</v>
      </c>
      <c r="Q706" s="28">
        <v>9673</v>
      </c>
      <c r="R706" s="62" t="s">
        <v>562</v>
      </c>
      <c r="S706" s="3"/>
    </row>
    <row r="707" spans="1:19" ht="24.95" customHeight="1" x14ac:dyDescent="0.25">
      <c r="A707" s="145" t="s">
        <v>1479</v>
      </c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3"/>
    </row>
    <row r="708" spans="1:19" ht="39.950000000000003" customHeight="1" x14ac:dyDescent="0.25">
      <c r="A708" s="146" t="s">
        <v>682</v>
      </c>
      <c r="B708" s="147"/>
      <c r="C708" s="102" t="s">
        <v>916</v>
      </c>
      <c r="D708" s="102" t="s">
        <v>916</v>
      </c>
      <c r="E708" s="102" t="s">
        <v>916</v>
      </c>
      <c r="F708" s="20" t="s">
        <v>916</v>
      </c>
      <c r="G708" s="20" t="s">
        <v>916</v>
      </c>
      <c r="H708" s="78">
        <f t="shared" ref="H708:N708" si="165">SUM(H709)</f>
        <v>300</v>
      </c>
      <c r="I708" s="78">
        <f t="shared" si="165"/>
        <v>272</v>
      </c>
      <c r="J708" s="78">
        <f t="shared" si="165"/>
        <v>28</v>
      </c>
      <c r="K708" s="78">
        <f t="shared" si="165"/>
        <v>940800</v>
      </c>
      <c r="L708" s="78">
        <f t="shared" si="165"/>
        <v>0</v>
      </c>
      <c r="M708" s="78">
        <f t="shared" si="165"/>
        <v>0</v>
      </c>
      <c r="N708" s="78">
        <f t="shared" si="165"/>
        <v>0</v>
      </c>
      <c r="O708" s="78">
        <f>SUM(O709)</f>
        <v>940800</v>
      </c>
      <c r="P708" s="78">
        <f>K708/H708</f>
        <v>3136</v>
      </c>
      <c r="Q708" s="79" t="s">
        <v>916</v>
      </c>
      <c r="R708" s="80" t="s">
        <v>916</v>
      </c>
      <c r="S708" s="3"/>
    </row>
    <row r="709" spans="1:19" ht="20.100000000000001" customHeight="1" x14ac:dyDescent="0.25">
      <c r="A709" s="107" t="s">
        <v>427</v>
      </c>
      <c r="B709" s="118" t="s">
        <v>724</v>
      </c>
      <c r="C709" s="106">
        <v>1967</v>
      </c>
      <c r="D709" s="106" t="s">
        <v>914</v>
      </c>
      <c r="E709" s="106" t="s">
        <v>913</v>
      </c>
      <c r="F709" s="104">
        <v>2</v>
      </c>
      <c r="G709" s="104">
        <v>2</v>
      </c>
      <c r="H709" s="28">
        <v>300</v>
      </c>
      <c r="I709" s="28">
        <v>272</v>
      </c>
      <c r="J709" s="28">
        <v>28</v>
      </c>
      <c r="K709" s="66">
        <f t="shared" ref="K709" si="166">SUM(L709:O709)</f>
        <v>940800</v>
      </c>
      <c r="L709" s="28">
        <v>0</v>
      </c>
      <c r="M709" s="28">
        <v>0</v>
      </c>
      <c r="N709" s="28">
        <v>0</v>
      </c>
      <c r="O709" s="28">
        <v>940800</v>
      </c>
      <c r="P709" s="28">
        <f>K709/H709</f>
        <v>3136</v>
      </c>
      <c r="Q709" s="28">
        <v>9673</v>
      </c>
      <c r="R709" s="62" t="s">
        <v>562</v>
      </c>
      <c r="S709" s="3"/>
    </row>
    <row r="710" spans="1:19" ht="24.95" customHeight="1" x14ac:dyDescent="0.25">
      <c r="A710" s="145" t="s">
        <v>1480</v>
      </c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3"/>
    </row>
    <row r="711" spans="1:19" ht="39.950000000000003" customHeight="1" x14ac:dyDescent="0.25">
      <c r="A711" s="146" t="s">
        <v>683</v>
      </c>
      <c r="B711" s="147"/>
      <c r="C711" s="102" t="s">
        <v>916</v>
      </c>
      <c r="D711" s="102" t="s">
        <v>916</v>
      </c>
      <c r="E711" s="102" t="s">
        <v>916</v>
      </c>
      <c r="F711" s="20" t="s">
        <v>916</v>
      </c>
      <c r="G711" s="20" t="s">
        <v>916</v>
      </c>
      <c r="H711" s="78">
        <f t="shared" ref="H711:N711" si="167">SUM(H712:H714)</f>
        <v>8238.1</v>
      </c>
      <c r="I711" s="78">
        <f t="shared" si="167"/>
        <v>5634.3</v>
      </c>
      <c r="J711" s="78">
        <f t="shared" si="167"/>
        <v>4508.5999999999995</v>
      </c>
      <c r="K711" s="78">
        <f t="shared" si="167"/>
        <v>15751784</v>
      </c>
      <c r="L711" s="78">
        <f t="shared" si="167"/>
        <v>0</v>
      </c>
      <c r="M711" s="78">
        <f t="shared" si="167"/>
        <v>0</v>
      </c>
      <c r="N711" s="78">
        <f t="shared" si="167"/>
        <v>0</v>
      </c>
      <c r="O711" s="78">
        <f>SUM(O712:O714)</f>
        <v>15751784</v>
      </c>
      <c r="P711" s="78">
        <f>K711/H711</f>
        <v>1912.0651606559763</v>
      </c>
      <c r="Q711" s="79" t="s">
        <v>916</v>
      </c>
      <c r="R711" s="80" t="s">
        <v>916</v>
      </c>
      <c r="S711" s="3"/>
    </row>
    <row r="712" spans="1:19" ht="20.100000000000001" customHeight="1" x14ac:dyDescent="0.25">
      <c r="A712" s="107" t="s">
        <v>428</v>
      </c>
      <c r="B712" s="118" t="s">
        <v>543</v>
      </c>
      <c r="C712" s="106">
        <v>1981</v>
      </c>
      <c r="D712" s="106" t="s">
        <v>914</v>
      </c>
      <c r="E712" s="106" t="s">
        <v>918</v>
      </c>
      <c r="F712" s="104">
        <v>5</v>
      </c>
      <c r="G712" s="104">
        <v>6</v>
      </c>
      <c r="H712" s="28">
        <v>5901</v>
      </c>
      <c r="I712" s="28">
        <v>4373.5</v>
      </c>
      <c r="J712" s="28">
        <v>3602.1</v>
      </c>
      <c r="K712" s="66">
        <f t="shared" ref="K712:K714" si="168">SUM(L712:O712)</f>
        <v>4218240</v>
      </c>
      <c r="L712" s="28">
        <v>0</v>
      </c>
      <c r="M712" s="28">
        <v>0</v>
      </c>
      <c r="N712" s="28">
        <v>0</v>
      </c>
      <c r="O712" s="28">
        <v>4218240</v>
      </c>
      <c r="P712" s="28">
        <f>K712/H712</f>
        <v>714.83477376715814</v>
      </c>
      <c r="Q712" s="66">
        <v>9673</v>
      </c>
      <c r="R712" s="62" t="s">
        <v>562</v>
      </c>
      <c r="S712" s="3"/>
    </row>
    <row r="713" spans="1:19" ht="20.100000000000001" customHeight="1" x14ac:dyDescent="0.25">
      <c r="A713" s="107" t="s">
        <v>429</v>
      </c>
      <c r="B713" s="118" t="s">
        <v>544</v>
      </c>
      <c r="C713" s="106">
        <v>1981</v>
      </c>
      <c r="D713" s="106" t="s">
        <v>914</v>
      </c>
      <c r="E713" s="106" t="s">
        <v>913</v>
      </c>
      <c r="F713" s="104">
        <v>2</v>
      </c>
      <c r="G713" s="104">
        <v>2</v>
      </c>
      <c r="H713" s="28">
        <v>1154.3</v>
      </c>
      <c r="I713" s="28">
        <v>626</v>
      </c>
      <c r="J713" s="28">
        <v>475.7</v>
      </c>
      <c r="K713" s="66">
        <f t="shared" si="168"/>
        <v>7699270</v>
      </c>
      <c r="L713" s="28">
        <v>0</v>
      </c>
      <c r="M713" s="28">
        <v>0</v>
      </c>
      <c r="N713" s="28">
        <v>0</v>
      </c>
      <c r="O713" s="28">
        <v>7699270</v>
      </c>
      <c r="P713" s="28">
        <f>K713/H713</f>
        <v>6670.0771030061514</v>
      </c>
      <c r="Q713" s="66">
        <v>9673</v>
      </c>
      <c r="R713" s="62" t="s">
        <v>562</v>
      </c>
      <c r="S713" s="3"/>
    </row>
    <row r="714" spans="1:19" ht="20.100000000000001" customHeight="1" x14ac:dyDescent="0.25">
      <c r="A714" s="107" t="s">
        <v>430</v>
      </c>
      <c r="B714" s="118" t="s">
        <v>563</v>
      </c>
      <c r="C714" s="106">
        <v>1981</v>
      </c>
      <c r="D714" s="106" t="s">
        <v>914</v>
      </c>
      <c r="E714" s="106" t="s">
        <v>913</v>
      </c>
      <c r="F714" s="104">
        <v>2</v>
      </c>
      <c r="G714" s="104">
        <v>2</v>
      </c>
      <c r="H714" s="28">
        <v>1182.8</v>
      </c>
      <c r="I714" s="28">
        <v>634.79999999999995</v>
      </c>
      <c r="J714" s="28">
        <v>430.8</v>
      </c>
      <c r="K714" s="66">
        <f t="shared" si="168"/>
        <v>3834274</v>
      </c>
      <c r="L714" s="28">
        <v>0</v>
      </c>
      <c r="M714" s="28">
        <v>0</v>
      </c>
      <c r="N714" s="28">
        <v>0</v>
      </c>
      <c r="O714" s="28">
        <v>3834274</v>
      </c>
      <c r="P714" s="28">
        <f>K714/H714</f>
        <v>3241.6925938451136</v>
      </c>
      <c r="Q714" s="66">
        <v>9673</v>
      </c>
      <c r="R714" s="62" t="s">
        <v>562</v>
      </c>
      <c r="S714" s="3"/>
    </row>
    <row r="715" spans="1:19" s="2" customFormat="1" ht="24.95" customHeight="1" x14ac:dyDescent="0.25">
      <c r="A715" s="154" t="s">
        <v>1500</v>
      </c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6"/>
      <c r="S715" s="15"/>
    </row>
    <row r="716" spans="1:19" s="2" customFormat="1" ht="39.950000000000003" customHeight="1" x14ac:dyDescent="0.25">
      <c r="A716" s="146" t="s">
        <v>1501</v>
      </c>
      <c r="B716" s="147"/>
      <c r="C716" s="102" t="s">
        <v>916</v>
      </c>
      <c r="D716" s="102" t="s">
        <v>916</v>
      </c>
      <c r="E716" s="102" t="s">
        <v>916</v>
      </c>
      <c r="F716" s="20" t="s">
        <v>916</v>
      </c>
      <c r="G716" s="20" t="s">
        <v>916</v>
      </c>
      <c r="H716" s="78">
        <f>SUM(H717)</f>
        <v>500.4</v>
      </c>
      <c r="I716" s="78">
        <f t="shared" ref="I716:O716" si="169">SUM(I717)</f>
        <v>0</v>
      </c>
      <c r="J716" s="78">
        <f t="shared" si="169"/>
        <v>292.5</v>
      </c>
      <c r="K716" s="78">
        <f t="shared" si="169"/>
        <v>980100</v>
      </c>
      <c r="L716" s="78">
        <f t="shared" si="169"/>
        <v>0</v>
      </c>
      <c r="M716" s="78">
        <f t="shared" si="169"/>
        <v>0</v>
      </c>
      <c r="N716" s="78">
        <f t="shared" si="169"/>
        <v>0</v>
      </c>
      <c r="O716" s="78">
        <f t="shared" si="169"/>
        <v>980100</v>
      </c>
      <c r="P716" s="78">
        <f>K716/H716</f>
        <v>1958.6330935251799</v>
      </c>
      <c r="Q716" s="79" t="s">
        <v>916</v>
      </c>
      <c r="R716" s="80" t="s">
        <v>916</v>
      </c>
      <c r="S716" s="15"/>
    </row>
    <row r="717" spans="1:19" ht="20.100000000000001" customHeight="1" x14ac:dyDescent="0.25">
      <c r="A717" s="107" t="s">
        <v>431</v>
      </c>
      <c r="B717" s="118" t="s">
        <v>1387</v>
      </c>
      <c r="C717" s="106">
        <v>1989</v>
      </c>
      <c r="D717" s="106" t="s">
        <v>914</v>
      </c>
      <c r="E717" s="106" t="s">
        <v>918</v>
      </c>
      <c r="F717" s="104">
        <v>2</v>
      </c>
      <c r="G717" s="104">
        <v>2</v>
      </c>
      <c r="H717" s="28">
        <v>500.4</v>
      </c>
      <c r="I717" s="28">
        <v>0</v>
      </c>
      <c r="J717" s="28">
        <v>292.5</v>
      </c>
      <c r="K717" s="66">
        <f>SUM(L717:O717)</f>
        <v>980100</v>
      </c>
      <c r="L717" s="28">
        <v>0</v>
      </c>
      <c r="M717" s="28">
        <v>0</v>
      </c>
      <c r="N717" s="28">
        <v>0</v>
      </c>
      <c r="O717" s="28">
        <v>980100</v>
      </c>
      <c r="P717" s="28">
        <f>K717/H717</f>
        <v>1958.6330935251799</v>
      </c>
      <c r="Q717" s="66">
        <v>9673</v>
      </c>
      <c r="R717" s="62" t="s">
        <v>562</v>
      </c>
      <c r="S717" s="3"/>
    </row>
    <row r="718" spans="1:19" ht="24.95" customHeight="1" x14ac:dyDescent="0.25">
      <c r="A718" s="148" t="s">
        <v>1481</v>
      </c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3"/>
    </row>
    <row r="719" spans="1:19" ht="39.950000000000003" customHeight="1" x14ac:dyDescent="0.25">
      <c r="A719" s="146" t="s">
        <v>684</v>
      </c>
      <c r="B719" s="147"/>
      <c r="C719" s="102" t="s">
        <v>916</v>
      </c>
      <c r="D719" s="102" t="s">
        <v>916</v>
      </c>
      <c r="E719" s="102" t="s">
        <v>916</v>
      </c>
      <c r="F719" s="20" t="s">
        <v>916</v>
      </c>
      <c r="G719" s="20" t="s">
        <v>916</v>
      </c>
      <c r="H719" s="78">
        <f t="shared" ref="H719:N719" si="170">SUM(H720:H734)</f>
        <v>14234.6</v>
      </c>
      <c r="I719" s="78">
        <f t="shared" si="170"/>
        <v>8888.3000000000011</v>
      </c>
      <c r="J719" s="78">
        <f t="shared" si="170"/>
        <v>8176.8</v>
      </c>
      <c r="K719" s="78">
        <f t="shared" si="170"/>
        <v>17999535.200000003</v>
      </c>
      <c r="L719" s="78">
        <f t="shared" si="170"/>
        <v>0</v>
      </c>
      <c r="M719" s="78">
        <f t="shared" si="170"/>
        <v>0</v>
      </c>
      <c r="N719" s="78">
        <f t="shared" si="170"/>
        <v>0</v>
      </c>
      <c r="O719" s="78">
        <f>SUM(O720:O734)</f>
        <v>17999535.200000003</v>
      </c>
      <c r="P719" s="83">
        <f t="shared" ref="P719:P734" si="171">K719/H719</f>
        <v>1264.4918157166344</v>
      </c>
      <c r="Q719" s="79" t="s">
        <v>916</v>
      </c>
      <c r="R719" s="80" t="s">
        <v>916</v>
      </c>
      <c r="S719" s="3"/>
    </row>
    <row r="720" spans="1:19" ht="20.100000000000001" customHeight="1" x14ac:dyDescent="0.25">
      <c r="A720" s="107" t="s">
        <v>432</v>
      </c>
      <c r="B720" s="118" t="s">
        <v>578</v>
      </c>
      <c r="C720" s="106">
        <v>1981</v>
      </c>
      <c r="D720" s="45" t="s">
        <v>914</v>
      </c>
      <c r="E720" s="106" t="s">
        <v>913</v>
      </c>
      <c r="F720" s="104">
        <v>2</v>
      </c>
      <c r="G720" s="104">
        <v>3</v>
      </c>
      <c r="H720" s="28">
        <v>870.9</v>
      </c>
      <c r="I720" s="28">
        <v>505.5</v>
      </c>
      <c r="J720" s="28">
        <v>505.5</v>
      </c>
      <c r="K720" s="66">
        <f>SUM(L720:O720)</f>
        <v>1216424.96</v>
      </c>
      <c r="L720" s="28">
        <v>0</v>
      </c>
      <c r="M720" s="28">
        <v>0</v>
      </c>
      <c r="N720" s="28">
        <v>0</v>
      </c>
      <c r="O720" s="28">
        <v>1216424.96</v>
      </c>
      <c r="P720" s="66">
        <f t="shared" si="171"/>
        <v>1396.7447008841427</v>
      </c>
      <c r="Q720" s="66">
        <v>9673</v>
      </c>
      <c r="R720" s="62" t="s">
        <v>1075</v>
      </c>
      <c r="S720" s="3"/>
    </row>
    <row r="721" spans="1:19" ht="20.100000000000001" customHeight="1" x14ac:dyDescent="0.25">
      <c r="A721" s="107" t="s">
        <v>433</v>
      </c>
      <c r="B721" s="118" t="s">
        <v>579</v>
      </c>
      <c r="C721" s="49">
        <v>1986</v>
      </c>
      <c r="D721" s="106" t="s">
        <v>914</v>
      </c>
      <c r="E721" s="106" t="s">
        <v>918</v>
      </c>
      <c r="F721" s="104">
        <v>3</v>
      </c>
      <c r="G721" s="104">
        <v>2</v>
      </c>
      <c r="H721" s="28">
        <v>726.6</v>
      </c>
      <c r="I721" s="28">
        <v>426</v>
      </c>
      <c r="J721" s="28">
        <v>289.3</v>
      </c>
      <c r="K721" s="66">
        <f>SUM(L721:O721)</f>
        <v>1016461.94</v>
      </c>
      <c r="L721" s="28">
        <v>0</v>
      </c>
      <c r="M721" s="28">
        <v>0</v>
      </c>
      <c r="N721" s="28">
        <v>0</v>
      </c>
      <c r="O721" s="28">
        <v>1016461.94</v>
      </c>
      <c r="P721" s="66">
        <f t="shared" si="171"/>
        <v>1398.9291769887145</v>
      </c>
      <c r="Q721" s="66">
        <v>9673</v>
      </c>
      <c r="R721" s="62" t="s">
        <v>1075</v>
      </c>
      <c r="S721" s="3"/>
    </row>
    <row r="722" spans="1:19" ht="20.100000000000001" customHeight="1" x14ac:dyDescent="0.25">
      <c r="A722" s="107" t="s">
        <v>434</v>
      </c>
      <c r="B722" s="118" t="s">
        <v>580</v>
      </c>
      <c r="C722" s="49">
        <v>1984</v>
      </c>
      <c r="D722" s="106" t="s">
        <v>914</v>
      </c>
      <c r="E722" s="106" t="s">
        <v>918</v>
      </c>
      <c r="F722" s="104">
        <v>5</v>
      </c>
      <c r="G722" s="104">
        <v>2</v>
      </c>
      <c r="H722" s="28">
        <v>1756.7</v>
      </c>
      <c r="I722" s="28">
        <v>1219.5999999999999</v>
      </c>
      <c r="J722" s="28">
        <v>1090.8</v>
      </c>
      <c r="K722" s="66">
        <f>SUM(L722:O722)</f>
        <v>1217444.3</v>
      </c>
      <c r="L722" s="28">
        <v>0</v>
      </c>
      <c r="M722" s="28">
        <v>0</v>
      </c>
      <c r="N722" s="28">
        <v>0</v>
      </c>
      <c r="O722" s="28">
        <v>1217444.3</v>
      </c>
      <c r="P722" s="66">
        <f t="shared" si="171"/>
        <v>693.02914555701034</v>
      </c>
      <c r="Q722" s="66">
        <v>9673</v>
      </c>
      <c r="R722" s="62" t="s">
        <v>1075</v>
      </c>
      <c r="S722" s="3"/>
    </row>
    <row r="723" spans="1:19" ht="20.100000000000001" customHeight="1" x14ac:dyDescent="0.25">
      <c r="A723" s="107" t="s">
        <v>435</v>
      </c>
      <c r="B723" s="118" t="s">
        <v>581</v>
      </c>
      <c r="C723" s="49">
        <v>1986</v>
      </c>
      <c r="D723" s="106" t="s">
        <v>914</v>
      </c>
      <c r="E723" s="106" t="s">
        <v>918</v>
      </c>
      <c r="F723" s="104">
        <v>3</v>
      </c>
      <c r="G723" s="104">
        <v>2</v>
      </c>
      <c r="H723" s="28">
        <v>727.5</v>
      </c>
      <c r="I723" s="28">
        <v>425.2</v>
      </c>
      <c r="J723" s="28">
        <v>372.8</v>
      </c>
      <c r="K723" s="66">
        <f t="shared" ref="K723:K734" si="172">SUM(L723:O723)</f>
        <v>997952.98</v>
      </c>
      <c r="L723" s="28">
        <v>0</v>
      </c>
      <c r="M723" s="28">
        <v>0</v>
      </c>
      <c r="N723" s="28">
        <v>0</v>
      </c>
      <c r="O723" s="28">
        <v>997952.98</v>
      </c>
      <c r="P723" s="66">
        <f t="shared" si="171"/>
        <v>1371.7566735395189</v>
      </c>
      <c r="Q723" s="66">
        <v>9673</v>
      </c>
      <c r="R723" s="62" t="s">
        <v>1075</v>
      </c>
      <c r="S723" s="3"/>
    </row>
    <row r="724" spans="1:19" ht="20.100000000000001" customHeight="1" x14ac:dyDescent="0.25">
      <c r="A724" s="107" t="s">
        <v>436</v>
      </c>
      <c r="B724" s="118" t="s">
        <v>582</v>
      </c>
      <c r="C724" s="49">
        <v>1985</v>
      </c>
      <c r="D724" s="106" t="s">
        <v>914</v>
      </c>
      <c r="E724" s="106" t="s">
        <v>918</v>
      </c>
      <c r="F724" s="104">
        <v>3</v>
      </c>
      <c r="G724" s="104">
        <v>2</v>
      </c>
      <c r="H724" s="28">
        <v>729.8</v>
      </c>
      <c r="I724" s="28">
        <v>429.4</v>
      </c>
      <c r="J724" s="28">
        <v>377.2</v>
      </c>
      <c r="K724" s="66">
        <f t="shared" si="172"/>
        <v>2206167.2599999998</v>
      </c>
      <c r="L724" s="28">
        <v>0</v>
      </c>
      <c r="M724" s="28">
        <v>0</v>
      </c>
      <c r="N724" s="28">
        <v>0</v>
      </c>
      <c r="O724" s="28">
        <v>2206167.2599999998</v>
      </c>
      <c r="P724" s="66">
        <f t="shared" si="171"/>
        <v>3022.9751438750341</v>
      </c>
      <c r="Q724" s="66">
        <v>9673</v>
      </c>
      <c r="R724" s="62" t="s">
        <v>1075</v>
      </c>
      <c r="S724" s="3"/>
    </row>
    <row r="725" spans="1:19" ht="20.100000000000001" customHeight="1" x14ac:dyDescent="0.25">
      <c r="A725" s="107" t="s">
        <v>437</v>
      </c>
      <c r="B725" s="118" t="s">
        <v>583</v>
      </c>
      <c r="C725" s="49">
        <v>1984</v>
      </c>
      <c r="D725" s="106" t="s">
        <v>914</v>
      </c>
      <c r="E725" s="106" t="s">
        <v>918</v>
      </c>
      <c r="F725" s="104">
        <v>5</v>
      </c>
      <c r="G725" s="104">
        <v>2</v>
      </c>
      <c r="H725" s="28">
        <v>1514</v>
      </c>
      <c r="I725" s="28">
        <v>936</v>
      </c>
      <c r="J725" s="28">
        <v>886.3</v>
      </c>
      <c r="K725" s="66">
        <f t="shared" si="172"/>
        <v>1151904.29</v>
      </c>
      <c r="L725" s="28">
        <v>0</v>
      </c>
      <c r="M725" s="28">
        <v>0</v>
      </c>
      <c r="N725" s="28">
        <v>0</v>
      </c>
      <c r="O725" s="28">
        <v>1151904.29</v>
      </c>
      <c r="P725" s="66">
        <f t="shared" si="171"/>
        <v>760.83506605019818</v>
      </c>
      <c r="Q725" s="66">
        <v>9673</v>
      </c>
      <c r="R725" s="62" t="s">
        <v>1075</v>
      </c>
      <c r="S725" s="3"/>
    </row>
    <row r="726" spans="1:19" ht="20.100000000000001" customHeight="1" x14ac:dyDescent="0.25">
      <c r="A726" s="107" t="s">
        <v>438</v>
      </c>
      <c r="B726" s="118" t="s">
        <v>584</v>
      </c>
      <c r="C726" s="49">
        <v>1985</v>
      </c>
      <c r="D726" s="106" t="s">
        <v>914</v>
      </c>
      <c r="E726" s="106" t="s">
        <v>510</v>
      </c>
      <c r="F726" s="104">
        <v>2</v>
      </c>
      <c r="G726" s="104">
        <v>2</v>
      </c>
      <c r="H726" s="28">
        <v>497.1</v>
      </c>
      <c r="I726" s="28">
        <v>290</v>
      </c>
      <c r="J726" s="28">
        <v>290</v>
      </c>
      <c r="K726" s="66">
        <f t="shared" si="172"/>
        <v>1526236.29</v>
      </c>
      <c r="L726" s="28">
        <v>0</v>
      </c>
      <c r="M726" s="28">
        <v>0</v>
      </c>
      <c r="N726" s="28">
        <v>0</v>
      </c>
      <c r="O726" s="28">
        <v>1526236.29</v>
      </c>
      <c r="P726" s="66">
        <f t="shared" si="171"/>
        <v>3070.2802051901026</v>
      </c>
      <c r="Q726" s="66">
        <v>9673</v>
      </c>
      <c r="R726" s="62" t="s">
        <v>1075</v>
      </c>
      <c r="S726" s="3"/>
    </row>
    <row r="727" spans="1:19" ht="20.100000000000001" customHeight="1" x14ac:dyDescent="0.25">
      <c r="A727" s="107" t="s">
        <v>439</v>
      </c>
      <c r="B727" s="118" t="s">
        <v>585</v>
      </c>
      <c r="C727" s="49">
        <v>1985</v>
      </c>
      <c r="D727" s="106" t="s">
        <v>914</v>
      </c>
      <c r="E727" s="106" t="s">
        <v>918</v>
      </c>
      <c r="F727" s="104">
        <v>5</v>
      </c>
      <c r="G727" s="104">
        <v>2</v>
      </c>
      <c r="H727" s="28">
        <v>1504.9</v>
      </c>
      <c r="I727" s="28">
        <v>933.1</v>
      </c>
      <c r="J727" s="28">
        <v>833.8</v>
      </c>
      <c r="K727" s="66">
        <f t="shared" si="172"/>
        <v>1138731.96</v>
      </c>
      <c r="L727" s="28">
        <v>0</v>
      </c>
      <c r="M727" s="28">
        <v>0</v>
      </c>
      <c r="N727" s="28">
        <v>0</v>
      </c>
      <c r="O727" s="28">
        <v>1138731.96</v>
      </c>
      <c r="P727" s="66">
        <f t="shared" si="171"/>
        <v>756.68280948900247</v>
      </c>
      <c r="Q727" s="66">
        <v>9673</v>
      </c>
      <c r="R727" s="62" t="s">
        <v>1075</v>
      </c>
      <c r="S727" s="3"/>
    </row>
    <row r="728" spans="1:19" ht="20.100000000000001" customHeight="1" x14ac:dyDescent="0.25">
      <c r="A728" s="115" t="s">
        <v>440</v>
      </c>
      <c r="B728" s="118" t="s">
        <v>586</v>
      </c>
      <c r="C728" s="49">
        <v>1986</v>
      </c>
      <c r="D728" s="106" t="s">
        <v>914</v>
      </c>
      <c r="E728" s="106" t="s">
        <v>918</v>
      </c>
      <c r="F728" s="104">
        <v>5</v>
      </c>
      <c r="G728" s="104">
        <v>2</v>
      </c>
      <c r="H728" s="28">
        <v>1716.9</v>
      </c>
      <c r="I728" s="28">
        <v>1195</v>
      </c>
      <c r="J728" s="28">
        <v>1161.9000000000001</v>
      </c>
      <c r="K728" s="66">
        <f t="shared" si="172"/>
        <v>1215818.97</v>
      </c>
      <c r="L728" s="28">
        <v>0</v>
      </c>
      <c r="M728" s="28">
        <v>0</v>
      </c>
      <c r="N728" s="28">
        <v>0</v>
      </c>
      <c r="O728" s="28">
        <v>1215818.97</v>
      </c>
      <c r="P728" s="66">
        <f t="shared" si="171"/>
        <v>708.1478070941813</v>
      </c>
      <c r="Q728" s="66">
        <v>9673</v>
      </c>
      <c r="R728" s="62" t="s">
        <v>1075</v>
      </c>
      <c r="S728" s="3"/>
    </row>
    <row r="729" spans="1:19" ht="20.100000000000001" customHeight="1" x14ac:dyDescent="0.25">
      <c r="A729" s="106" t="s">
        <v>441</v>
      </c>
      <c r="B729" s="118" t="s">
        <v>587</v>
      </c>
      <c r="C729" s="49">
        <v>1986</v>
      </c>
      <c r="D729" s="106" t="s">
        <v>914</v>
      </c>
      <c r="E729" s="106" t="s">
        <v>918</v>
      </c>
      <c r="F729" s="104">
        <v>3</v>
      </c>
      <c r="G729" s="104">
        <v>2</v>
      </c>
      <c r="H729" s="28">
        <v>734.7</v>
      </c>
      <c r="I729" s="28">
        <v>424.8</v>
      </c>
      <c r="J729" s="28">
        <v>424.8</v>
      </c>
      <c r="K729" s="66">
        <f t="shared" si="172"/>
        <v>1080877.3999999999</v>
      </c>
      <c r="L729" s="28">
        <v>0</v>
      </c>
      <c r="M729" s="28">
        <v>0</v>
      </c>
      <c r="N729" s="28">
        <v>0</v>
      </c>
      <c r="O729" s="28">
        <v>1080877.3999999999</v>
      </c>
      <c r="P729" s="66">
        <f t="shared" si="171"/>
        <v>1471.1819790390634</v>
      </c>
      <c r="Q729" s="66">
        <v>9673</v>
      </c>
      <c r="R729" s="62" t="s">
        <v>1075</v>
      </c>
      <c r="S729" s="3"/>
    </row>
    <row r="730" spans="1:19" ht="20.100000000000001" customHeight="1" x14ac:dyDescent="0.25">
      <c r="A730" s="107" t="s">
        <v>442</v>
      </c>
      <c r="B730" s="118" t="s">
        <v>588</v>
      </c>
      <c r="C730" s="49">
        <v>1987</v>
      </c>
      <c r="D730" s="106" t="s">
        <v>914</v>
      </c>
      <c r="E730" s="106" t="s">
        <v>918</v>
      </c>
      <c r="F730" s="104">
        <v>3</v>
      </c>
      <c r="G730" s="104">
        <v>2</v>
      </c>
      <c r="H730" s="28">
        <v>724.6</v>
      </c>
      <c r="I730" s="28">
        <v>422.1</v>
      </c>
      <c r="J730" s="28">
        <v>422.1</v>
      </c>
      <c r="K730" s="66">
        <f t="shared" si="172"/>
        <v>1963267.87</v>
      </c>
      <c r="L730" s="28">
        <v>0</v>
      </c>
      <c r="M730" s="28">
        <v>0</v>
      </c>
      <c r="N730" s="28">
        <v>0</v>
      </c>
      <c r="O730" s="28">
        <v>1963267.87</v>
      </c>
      <c r="P730" s="66">
        <f t="shared" si="171"/>
        <v>2709.4505520287057</v>
      </c>
      <c r="Q730" s="66">
        <v>9673</v>
      </c>
      <c r="R730" s="62" t="s">
        <v>1075</v>
      </c>
      <c r="S730" s="3"/>
    </row>
    <row r="731" spans="1:19" ht="20.100000000000001" customHeight="1" x14ac:dyDescent="0.25">
      <c r="A731" s="107" t="s">
        <v>443</v>
      </c>
      <c r="B731" s="118" t="s">
        <v>589</v>
      </c>
      <c r="C731" s="49">
        <v>1981</v>
      </c>
      <c r="D731" s="106" t="s">
        <v>914</v>
      </c>
      <c r="E731" s="106" t="s">
        <v>918</v>
      </c>
      <c r="F731" s="104">
        <v>2</v>
      </c>
      <c r="G731" s="104">
        <v>3</v>
      </c>
      <c r="H731" s="28">
        <v>785.8</v>
      </c>
      <c r="I731" s="28">
        <v>531.6</v>
      </c>
      <c r="J731" s="28">
        <v>495.6</v>
      </c>
      <c r="K731" s="66">
        <f t="shared" si="172"/>
        <v>856140.18</v>
      </c>
      <c r="L731" s="28">
        <v>0</v>
      </c>
      <c r="M731" s="28">
        <v>0</v>
      </c>
      <c r="N731" s="28">
        <v>0</v>
      </c>
      <c r="O731" s="28">
        <v>856140.18</v>
      </c>
      <c r="P731" s="66">
        <f t="shared" si="171"/>
        <v>1089.5141002799696</v>
      </c>
      <c r="Q731" s="66">
        <v>9673</v>
      </c>
      <c r="R731" s="62" t="s">
        <v>1075</v>
      </c>
      <c r="S731" s="3"/>
    </row>
    <row r="732" spans="1:19" ht="20.100000000000001" customHeight="1" x14ac:dyDescent="0.25">
      <c r="A732" s="107" t="s">
        <v>444</v>
      </c>
      <c r="B732" s="118" t="s">
        <v>590</v>
      </c>
      <c r="C732" s="49">
        <v>1986</v>
      </c>
      <c r="D732" s="106" t="s">
        <v>914</v>
      </c>
      <c r="E732" s="106" t="s">
        <v>918</v>
      </c>
      <c r="F732" s="104">
        <v>3</v>
      </c>
      <c r="G732" s="104">
        <v>3</v>
      </c>
      <c r="H732" s="28">
        <v>729.7</v>
      </c>
      <c r="I732" s="28">
        <v>433.7</v>
      </c>
      <c r="J732" s="28">
        <v>310.39999999999998</v>
      </c>
      <c r="K732" s="66">
        <f t="shared" si="172"/>
        <v>1018668.19</v>
      </c>
      <c r="L732" s="28">
        <v>0</v>
      </c>
      <c r="M732" s="28">
        <v>0</v>
      </c>
      <c r="N732" s="28">
        <v>0</v>
      </c>
      <c r="O732" s="28">
        <v>1018668.19</v>
      </c>
      <c r="P732" s="66">
        <f t="shared" si="171"/>
        <v>1396.0095792791556</v>
      </c>
      <c r="Q732" s="66">
        <v>9673</v>
      </c>
      <c r="R732" s="62" t="s">
        <v>1075</v>
      </c>
      <c r="S732" s="3"/>
    </row>
    <row r="733" spans="1:19" ht="20.100000000000001" customHeight="1" x14ac:dyDescent="0.25">
      <c r="A733" s="107" t="s">
        <v>445</v>
      </c>
      <c r="B733" s="118" t="s">
        <v>591</v>
      </c>
      <c r="C733" s="49">
        <v>1985</v>
      </c>
      <c r="D733" s="106" t="s">
        <v>914</v>
      </c>
      <c r="E733" s="106" t="s">
        <v>918</v>
      </c>
      <c r="F733" s="104">
        <v>2</v>
      </c>
      <c r="G733" s="104">
        <v>2</v>
      </c>
      <c r="H733" s="28">
        <v>493.5</v>
      </c>
      <c r="I733" s="28">
        <v>290.39999999999998</v>
      </c>
      <c r="J733" s="28">
        <v>290.39999999999998</v>
      </c>
      <c r="K733" s="66">
        <f t="shared" si="172"/>
        <v>556655.5</v>
      </c>
      <c r="L733" s="28">
        <v>0</v>
      </c>
      <c r="M733" s="28">
        <v>0</v>
      </c>
      <c r="N733" s="28">
        <v>0</v>
      </c>
      <c r="O733" s="28">
        <v>556655.5</v>
      </c>
      <c r="P733" s="66">
        <f t="shared" si="171"/>
        <v>1127.9746707193515</v>
      </c>
      <c r="Q733" s="66">
        <v>9673</v>
      </c>
      <c r="R733" s="62" t="s">
        <v>1075</v>
      </c>
      <c r="S733" s="3"/>
    </row>
    <row r="734" spans="1:19" ht="20.100000000000001" customHeight="1" x14ac:dyDescent="0.25">
      <c r="A734" s="107" t="s">
        <v>446</v>
      </c>
      <c r="B734" s="118" t="s">
        <v>592</v>
      </c>
      <c r="C734" s="49">
        <v>1984</v>
      </c>
      <c r="D734" s="106" t="s">
        <v>914</v>
      </c>
      <c r="E734" s="106" t="s">
        <v>918</v>
      </c>
      <c r="F734" s="104">
        <v>3</v>
      </c>
      <c r="G734" s="104">
        <v>2</v>
      </c>
      <c r="H734" s="28">
        <v>721.9</v>
      </c>
      <c r="I734" s="28">
        <v>425.9</v>
      </c>
      <c r="J734" s="28">
        <v>425.9</v>
      </c>
      <c r="K734" s="66">
        <f t="shared" si="172"/>
        <v>836783.11</v>
      </c>
      <c r="L734" s="28">
        <v>0</v>
      </c>
      <c r="M734" s="28">
        <v>0</v>
      </c>
      <c r="N734" s="28">
        <v>0</v>
      </c>
      <c r="O734" s="28">
        <v>836783.11</v>
      </c>
      <c r="P734" s="66">
        <f t="shared" si="171"/>
        <v>1159.1399224269289</v>
      </c>
      <c r="Q734" s="66">
        <v>9673</v>
      </c>
      <c r="R734" s="62" t="s">
        <v>1075</v>
      </c>
      <c r="S734" s="3"/>
    </row>
    <row r="735" spans="1:19" ht="24.95" customHeight="1" x14ac:dyDescent="0.25">
      <c r="A735" s="145" t="s">
        <v>1482</v>
      </c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3"/>
    </row>
    <row r="736" spans="1:19" ht="39.950000000000003" customHeight="1" x14ac:dyDescent="0.25">
      <c r="A736" s="146" t="s">
        <v>1195</v>
      </c>
      <c r="B736" s="147"/>
      <c r="C736" s="102" t="s">
        <v>916</v>
      </c>
      <c r="D736" s="102" t="s">
        <v>916</v>
      </c>
      <c r="E736" s="102" t="s">
        <v>916</v>
      </c>
      <c r="F736" s="20" t="s">
        <v>916</v>
      </c>
      <c r="G736" s="20" t="s">
        <v>916</v>
      </c>
      <c r="H736" s="78">
        <f t="shared" ref="H736:N736" si="173">SUM(H737)</f>
        <v>1104.56</v>
      </c>
      <c r="I736" s="78">
        <f t="shared" si="173"/>
        <v>0</v>
      </c>
      <c r="J736" s="78">
        <f t="shared" si="173"/>
        <v>983.56</v>
      </c>
      <c r="K736" s="78">
        <f t="shared" si="173"/>
        <v>5713373.4000000004</v>
      </c>
      <c r="L736" s="78">
        <f t="shared" si="173"/>
        <v>0</v>
      </c>
      <c r="M736" s="78">
        <f t="shared" si="173"/>
        <v>0</v>
      </c>
      <c r="N736" s="78">
        <f t="shared" si="173"/>
        <v>0</v>
      </c>
      <c r="O736" s="78">
        <f>SUM(O737)</f>
        <v>5713373.4000000004</v>
      </c>
      <c r="P736" s="78">
        <v>0</v>
      </c>
      <c r="Q736" s="79" t="s">
        <v>916</v>
      </c>
      <c r="R736" s="80" t="s">
        <v>916</v>
      </c>
      <c r="S736" s="3"/>
    </row>
    <row r="737" spans="1:19" ht="20.100000000000001" customHeight="1" x14ac:dyDescent="0.25">
      <c r="A737" s="115" t="s">
        <v>1269</v>
      </c>
      <c r="B737" s="118" t="s">
        <v>1240</v>
      </c>
      <c r="C737" s="106">
        <v>1982</v>
      </c>
      <c r="D737" s="106" t="s">
        <v>914</v>
      </c>
      <c r="E737" s="106" t="s">
        <v>913</v>
      </c>
      <c r="F737" s="104">
        <v>2</v>
      </c>
      <c r="G737" s="104">
        <v>3</v>
      </c>
      <c r="H737" s="28">
        <v>1104.56</v>
      </c>
      <c r="I737" s="28">
        <v>0</v>
      </c>
      <c r="J737" s="28">
        <v>983.56</v>
      </c>
      <c r="K737" s="66">
        <f t="shared" ref="K737" si="174">SUM(L737:O737)</f>
        <v>5713373.4000000004</v>
      </c>
      <c r="L737" s="28">
        <v>0</v>
      </c>
      <c r="M737" s="28">
        <v>0</v>
      </c>
      <c r="N737" s="28">
        <v>0</v>
      </c>
      <c r="O737" s="28">
        <v>5713373.4000000004</v>
      </c>
      <c r="P737" s="66">
        <f t="shared" ref="P737" si="175">K737/H737</f>
        <v>5172.5333164336935</v>
      </c>
      <c r="Q737" s="66">
        <v>9673</v>
      </c>
      <c r="R737" s="62" t="s">
        <v>553</v>
      </c>
      <c r="S737" s="3"/>
    </row>
    <row r="738" spans="1:19" ht="24.95" customHeight="1" x14ac:dyDescent="0.25">
      <c r="A738" s="145" t="s">
        <v>1483</v>
      </c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3"/>
    </row>
    <row r="739" spans="1:19" ht="39.950000000000003" customHeight="1" x14ac:dyDescent="0.25">
      <c r="A739" s="146" t="s">
        <v>685</v>
      </c>
      <c r="B739" s="147"/>
      <c r="C739" s="102" t="s">
        <v>916</v>
      </c>
      <c r="D739" s="102" t="s">
        <v>916</v>
      </c>
      <c r="E739" s="102" t="s">
        <v>916</v>
      </c>
      <c r="F739" s="20" t="s">
        <v>916</v>
      </c>
      <c r="G739" s="20" t="s">
        <v>916</v>
      </c>
      <c r="H739" s="78">
        <f t="shared" ref="H739:N739" si="176">SUM(H740:H746)</f>
        <v>21210.699999999997</v>
      </c>
      <c r="I739" s="78">
        <f t="shared" si="176"/>
        <v>17553.899999999998</v>
      </c>
      <c r="J739" s="78">
        <f t="shared" si="176"/>
        <v>17044.900000000001</v>
      </c>
      <c r="K739" s="78">
        <f t="shared" si="176"/>
        <v>15895160.530000001</v>
      </c>
      <c r="L739" s="78">
        <f t="shared" si="176"/>
        <v>0</v>
      </c>
      <c r="M739" s="78">
        <f t="shared" si="176"/>
        <v>0</v>
      </c>
      <c r="N739" s="78">
        <f t="shared" si="176"/>
        <v>0</v>
      </c>
      <c r="O739" s="78">
        <f>SUM(O740:O746)</f>
        <v>15895160.530000001</v>
      </c>
      <c r="P739" s="78">
        <f t="shared" ref="P739:P746" si="177">K739/H739</f>
        <v>749.39349149250154</v>
      </c>
      <c r="Q739" s="79" t="s">
        <v>916</v>
      </c>
      <c r="R739" s="80" t="s">
        <v>916</v>
      </c>
      <c r="S739" s="3"/>
    </row>
    <row r="740" spans="1:19" ht="16.350000000000001" customHeight="1" x14ac:dyDescent="0.25">
      <c r="A740" s="107" t="s">
        <v>447</v>
      </c>
      <c r="B740" s="41" t="s">
        <v>571</v>
      </c>
      <c r="C740" s="49">
        <v>1981</v>
      </c>
      <c r="D740" s="106" t="s">
        <v>914</v>
      </c>
      <c r="E740" s="106" t="s">
        <v>918</v>
      </c>
      <c r="F740" s="104">
        <v>5</v>
      </c>
      <c r="G740" s="104">
        <v>6</v>
      </c>
      <c r="H740" s="28">
        <v>5000</v>
      </c>
      <c r="I740" s="28">
        <v>4541</v>
      </c>
      <c r="J740" s="28">
        <v>4483</v>
      </c>
      <c r="K740" s="66">
        <f t="shared" ref="K740:K746" si="178">SUM(L740:O740)</f>
        <v>2268966.5099999998</v>
      </c>
      <c r="L740" s="28">
        <v>0</v>
      </c>
      <c r="M740" s="28">
        <v>0</v>
      </c>
      <c r="N740" s="28">
        <v>0</v>
      </c>
      <c r="O740" s="28">
        <v>2268966.5099999998</v>
      </c>
      <c r="P740" s="28">
        <f t="shared" si="177"/>
        <v>453.79330199999998</v>
      </c>
      <c r="Q740" s="66">
        <v>9673</v>
      </c>
      <c r="R740" s="62" t="s">
        <v>1075</v>
      </c>
      <c r="S740" s="3"/>
    </row>
    <row r="741" spans="1:19" ht="16.350000000000001" customHeight="1" x14ac:dyDescent="0.25">
      <c r="A741" s="107" t="s">
        <v>448</v>
      </c>
      <c r="B741" s="41" t="s">
        <v>572</v>
      </c>
      <c r="C741" s="49">
        <v>1982</v>
      </c>
      <c r="D741" s="106" t="s">
        <v>914</v>
      </c>
      <c r="E741" s="106" t="s">
        <v>918</v>
      </c>
      <c r="F741" s="104">
        <v>5</v>
      </c>
      <c r="G741" s="104">
        <v>6</v>
      </c>
      <c r="H741" s="28">
        <v>4986</v>
      </c>
      <c r="I741" s="28">
        <v>3074.2</v>
      </c>
      <c r="J741" s="28">
        <v>3057.1</v>
      </c>
      <c r="K741" s="66">
        <f t="shared" si="178"/>
        <v>2424389.48</v>
      </c>
      <c r="L741" s="28">
        <v>0</v>
      </c>
      <c r="M741" s="28">
        <v>0</v>
      </c>
      <c r="N741" s="28">
        <v>0</v>
      </c>
      <c r="O741" s="28">
        <v>2424389.48</v>
      </c>
      <c r="P741" s="28">
        <f t="shared" si="177"/>
        <v>486.23936622543118</v>
      </c>
      <c r="Q741" s="66">
        <v>9673</v>
      </c>
      <c r="R741" s="62" t="s">
        <v>1075</v>
      </c>
      <c r="S741" s="3"/>
    </row>
    <row r="742" spans="1:19" ht="16.350000000000001" customHeight="1" x14ac:dyDescent="0.25">
      <c r="A742" s="107" t="s">
        <v>449</v>
      </c>
      <c r="B742" s="41" t="s">
        <v>573</v>
      </c>
      <c r="C742" s="49">
        <v>1985</v>
      </c>
      <c r="D742" s="106" t="s">
        <v>914</v>
      </c>
      <c r="E742" s="106" t="s">
        <v>918</v>
      </c>
      <c r="F742" s="104">
        <v>5</v>
      </c>
      <c r="G742" s="104">
        <v>4</v>
      </c>
      <c r="H742" s="28">
        <v>4907</v>
      </c>
      <c r="I742" s="28">
        <v>4304</v>
      </c>
      <c r="J742" s="28">
        <v>4288</v>
      </c>
      <c r="K742" s="66">
        <f t="shared" si="178"/>
        <v>2887027.2</v>
      </c>
      <c r="L742" s="28">
        <v>0</v>
      </c>
      <c r="M742" s="28">
        <v>0</v>
      </c>
      <c r="N742" s="28">
        <v>0</v>
      </c>
      <c r="O742" s="28">
        <v>2887027.2</v>
      </c>
      <c r="P742" s="28">
        <f t="shared" si="177"/>
        <v>588.34872630935399</v>
      </c>
      <c r="Q742" s="66">
        <v>9673</v>
      </c>
      <c r="R742" s="62" t="s">
        <v>1075</v>
      </c>
      <c r="S742" s="3"/>
    </row>
    <row r="743" spans="1:19" ht="16.350000000000001" customHeight="1" x14ac:dyDescent="0.25">
      <c r="A743" s="107" t="s">
        <v>1175</v>
      </c>
      <c r="B743" s="41" t="s">
        <v>574</v>
      </c>
      <c r="C743" s="49">
        <v>1987</v>
      </c>
      <c r="D743" s="106" t="s">
        <v>914</v>
      </c>
      <c r="E743" s="106" t="s">
        <v>918</v>
      </c>
      <c r="F743" s="104">
        <v>5</v>
      </c>
      <c r="G743" s="104">
        <v>4</v>
      </c>
      <c r="H743" s="28">
        <v>4919</v>
      </c>
      <c r="I743" s="28">
        <v>4316</v>
      </c>
      <c r="J743" s="28">
        <v>4236.3</v>
      </c>
      <c r="K743" s="66">
        <f t="shared" si="178"/>
        <v>2637244.09</v>
      </c>
      <c r="L743" s="28">
        <v>0</v>
      </c>
      <c r="M743" s="28">
        <v>0</v>
      </c>
      <c r="N743" s="28">
        <v>0</v>
      </c>
      <c r="O743" s="28">
        <v>2637244.09</v>
      </c>
      <c r="P743" s="28">
        <f t="shared" si="177"/>
        <v>536.13419190892455</v>
      </c>
      <c r="Q743" s="66">
        <v>9673</v>
      </c>
      <c r="R743" s="62" t="s">
        <v>1075</v>
      </c>
      <c r="S743" s="3"/>
    </row>
    <row r="744" spans="1:19" ht="16.350000000000001" customHeight="1" x14ac:dyDescent="0.25">
      <c r="A744" s="107" t="s">
        <v>1176</v>
      </c>
      <c r="B744" s="41" t="s">
        <v>575</v>
      </c>
      <c r="C744" s="49">
        <v>1959</v>
      </c>
      <c r="D744" s="106" t="s">
        <v>914</v>
      </c>
      <c r="E744" s="106" t="s">
        <v>913</v>
      </c>
      <c r="F744" s="104">
        <v>2</v>
      </c>
      <c r="G744" s="104">
        <v>2</v>
      </c>
      <c r="H744" s="28">
        <v>447.6</v>
      </c>
      <c r="I744" s="28">
        <v>413.6</v>
      </c>
      <c r="J744" s="28">
        <v>413.6</v>
      </c>
      <c r="K744" s="66">
        <f t="shared" si="178"/>
        <v>1444845.25</v>
      </c>
      <c r="L744" s="28">
        <v>0</v>
      </c>
      <c r="M744" s="28">
        <v>0</v>
      </c>
      <c r="N744" s="28">
        <v>0</v>
      </c>
      <c r="O744" s="28">
        <v>1444845.25</v>
      </c>
      <c r="P744" s="28">
        <f t="shared" si="177"/>
        <v>3227.9831322609471</v>
      </c>
      <c r="Q744" s="66">
        <v>9673</v>
      </c>
      <c r="R744" s="62" t="s">
        <v>1075</v>
      </c>
      <c r="S744" s="3"/>
    </row>
    <row r="745" spans="1:19" ht="16.350000000000001" customHeight="1" x14ac:dyDescent="0.25">
      <c r="A745" s="107" t="s">
        <v>1177</v>
      </c>
      <c r="B745" s="41" t="s">
        <v>576</v>
      </c>
      <c r="C745" s="49">
        <v>1969</v>
      </c>
      <c r="D745" s="106" t="s">
        <v>914</v>
      </c>
      <c r="E745" s="106" t="s">
        <v>913</v>
      </c>
      <c r="F745" s="104">
        <v>2</v>
      </c>
      <c r="G745" s="104">
        <v>2</v>
      </c>
      <c r="H745" s="28">
        <v>524</v>
      </c>
      <c r="I745" s="28">
        <v>524</v>
      </c>
      <c r="J745" s="28">
        <v>324</v>
      </c>
      <c r="K745" s="66">
        <f t="shared" si="178"/>
        <v>2446560</v>
      </c>
      <c r="L745" s="28">
        <v>0</v>
      </c>
      <c r="M745" s="28">
        <v>0</v>
      </c>
      <c r="N745" s="28">
        <v>0</v>
      </c>
      <c r="O745" s="28">
        <v>2446560</v>
      </c>
      <c r="P745" s="28">
        <f t="shared" si="177"/>
        <v>4669.0076335877866</v>
      </c>
      <c r="Q745" s="66">
        <v>9673</v>
      </c>
      <c r="R745" s="40" t="s">
        <v>553</v>
      </c>
      <c r="S745" s="3"/>
    </row>
    <row r="746" spans="1:19" s="8" customFormat="1" ht="16.350000000000001" customHeight="1" x14ac:dyDescent="0.25">
      <c r="A746" s="107" t="s">
        <v>1178</v>
      </c>
      <c r="B746" s="118" t="s">
        <v>706</v>
      </c>
      <c r="C746" s="106">
        <v>1967</v>
      </c>
      <c r="D746" s="106" t="s">
        <v>914</v>
      </c>
      <c r="E746" s="106" t="s">
        <v>913</v>
      </c>
      <c r="F746" s="55">
        <v>2</v>
      </c>
      <c r="G746" s="55">
        <v>2</v>
      </c>
      <c r="H746" s="56">
        <v>427.1</v>
      </c>
      <c r="I746" s="56">
        <v>381.1</v>
      </c>
      <c r="J746" s="56">
        <v>242.9</v>
      </c>
      <c r="K746" s="66">
        <f t="shared" si="178"/>
        <v>1786128</v>
      </c>
      <c r="L746" s="56">
        <v>0</v>
      </c>
      <c r="M746" s="56">
        <v>0</v>
      </c>
      <c r="N746" s="56">
        <v>0</v>
      </c>
      <c r="O746" s="56">
        <v>1786128</v>
      </c>
      <c r="P746" s="56">
        <f t="shared" si="177"/>
        <v>4181.990166237415</v>
      </c>
      <c r="Q746" s="64">
        <v>9673</v>
      </c>
      <c r="R746" s="40" t="s">
        <v>553</v>
      </c>
      <c r="S746" s="14"/>
    </row>
    <row r="747" spans="1:19" ht="21" customHeight="1" x14ac:dyDescent="0.25">
      <c r="A747" s="145" t="s">
        <v>1484</v>
      </c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3"/>
    </row>
    <row r="748" spans="1:19" ht="39.950000000000003" customHeight="1" x14ac:dyDescent="0.25">
      <c r="A748" s="146" t="s">
        <v>686</v>
      </c>
      <c r="B748" s="147"/>
      <c r="C748" s="102" t="s">
        <v>916</v>
      </c>
      <c r="D748" s="102" t="s">
        <v>916</v>
      </c>
      <c r="E748" s="102" t="s">
        <v>916</v>
      </c>
      <c r="F748" s="20" t="s">
        <v>916</v>
      </c>
      <c r="G748" s="20" t="s">
        <v>916</v>
      </c>
      <c r="H748" s="78">
        <f t="shared" ref="H748:N748" si="179">SUM(H749)</f>
        <v>424.9</v>
      </c>
      <c r="I748" s="78">
        <f t="shared" si="179"/>
        <v>375</v>
      </c>
      <c r="J748" s="78">
        <f t="shared" si="179"/>
        <v>268.39999999999998</v>
      </c>
      <c r="K748" s="78">
        <f t="shared" si="179"/>
        <v>880588.80000000005</v>
      </c>
      <c r="L748" s="78">
        <f t="shared" si="179"/>
        <v>0</v>
      </c>
      <c r="M748" s="78">
        <f t="shared" si="179"/>
        <v>0</v>
      </c>
      <c r="N748" s="78">
        <f t="shared" si="179"/>
        <v>0</v>
      </c>
      <c r="O748" s="78">
        <f>SUM(O749)</f>
        <v>880588.80000000005</v>
      </c>
      <c r="P748" s="78">
        <f>K748/H748</f>
        <v>2072.4612850082376</v>
      </c>
      <c r="Q748" s="79" t="s">
        <v>916</v>
      </c>
      <c r="R748" s="80" t="s">
        <v>916</v>
      </c>
      <c r="S748" s="3"/>
    </row>
    <row r="749" spans="1:19" ht="16.350000000000001" customHeight="1" x14ac:dyDescent="0.25">
      <c r="A749" s="115" t="s">
        <v>1179</v>
      </c>
      <c r="B749" s="118" t="s">
        <v>577</v>
      </c>
      <c r="C749" s="106">
        <v>1964</v>
      </c>
      <c r="D749" s="106" t="s">
        <v>914</v>
      </c>
      <c r="E749" s="106" t="s">
        <v>913</v>
      </c>
      <c r="F749" s="104">
        <v>2</v>
      </c>
      <c r="G749" s="104">
        <v>2</v>
      </c>
      <c r="H749" s="28">
        <v>424.9</v>
      </c>
      <c r="I749" s="28">
        <v>375</v>
      </c>
      <c r="J749" s="28">
        <v>268.39999999999998</v>
      </c>
      <c r="K749" s="66">
        <f t="shared" ref="K749" si="180">SUM(L749:O749)</f>
        <v>880588.80000000005</v>
      </c>
      <c r="L749" s="28">
        <v>0</v>
      </c>
      <c r="M749" s="28">
        <v>0</v>
      </c>
      <c r="N749" s="28">
        <v>0</v>
      </c>
      <c r="O749" s="28">
        <v>880588.80000000005</v>
      </c>
      <c r="P749" s="28">
        <f>K749/H749</f>
        <v>2072.4612850082376</v>
      </c>
      <c r="Q749" s="66">
        <v>9673</v>
      </c>
      <c r="R749" s="62" t="s">
        <v>562</v>
      </c>
      <c r="S749" s="3"/>
    </row>
    <row r="750" spans="1:19" ht="18.75" customHeight="1" x14ac:dyDescent="0.25">
      <c r="A750" s="149" t="s">
        <v>1485</v>
      </c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1"/>
      <c r="S750" s="3"/>
    </row>
    <row r="751" spans="1:19" ht="39.950000000000003" customHeight="1" x14ac:dyDescent="0.25">
      <c r="A751" s="146" t="s">
        <v>687</v>
      </c>
      <c r="B751" s="146"/>
      <c r="C751" s="100" t="s">
        <v>916</v>
      </c>
      <c r="D751" s="100" t="s">
        <v>916</v>
      </c>
      <c r="E751" s="100" t="s">
        <v>916</v>
      </c>
      <c r="F751" s="81" t="s">
        <v>916</v>
      </c>
      <c r="G751" s="81" t="s">
        <v>916</v>
      </c>
      <c r="H751" s="82">
        <f t="shared" ref="H751:N751" si="181">SUM(H752:H757)</f>
        <v>2687.2300000000005</v>
      </c>
      <c r="I751" s="82">
        <f t="shared" si="181"/>
        <v>2415.1999999999998</v>
      </c>
      <c r="J751" s="82">
        <f t="shared" si="181"/>
        <v>1897.5800000000002</v>
      </c>
      <c r="K751" s="82">
        <f t="shared" si="181"/>
        <v>8112269.6800000006</v>
      </c>
      <c r="L751" s="82">
        <f t="shared" si="181"/>
        <v>0</v>
      </c>
      <c r="M751" s="82">
        <f t="shared" si="181"/>
        <v>0</v>
      </c>
      <c r="N751" s="82">
        <f t="shared" si="181"/>
        <v>0</v>
      </c>
      <c r="O751" s="82">
        <f>SUM(O752:O757)</f>
        <v>8112269.6800000006</v>
      </c>
      <c r="P751" s="83">
        <f t="shared" ref="P751:P757" si="182">K751/H751</f>
        <v>3018.8222370247427</v>
      </c>
      <c r="Q751" s="9" t="s">
        <v>916</v>
      </c>
      <c r="R751" s="9" t="s">
        <v>916</v>
      </c>
      <c r="S751" s="3"/>
    </row>
    <row r="752" spans="1:19" ht="20.100000000000001" customHeight="1" x14ac:dyDescent="0.25">
      <c r="A752" s="106" t="s">
        <v>1180</v>
      </c>
      <c r="B752" s="118" t="s">
        <v>1019</v>
      </c>
      <c r="C752" s="106">
        <v>1968</v>
      </c>
      <c r="D752" s="107" t="s">
        <v>914</v>
      </c>
      <c r="E752" s="107" t="s">
        <v>913</v>
      </c>
      <c r="F752" s="116">
        <v>2</v>
      </c>
      <c r="G752" s="116">
        <v>3</v>
      </c>
      <c r="H752" s="66">
        <v>521.25</v>
      </c>
      <c r="I752" s="66">
        <v>447.5</v>
      </c>
      <c r="J752" s="66">
        <v>115.58</v>
      </c>
      <c r="K752" s="66">
        <f t="shared" ref="K752:K757" si="183">SUM(L752:O752)</f>
        <v>1673370.26</v>
      </c>
      <c r="L752" s="66">
        <v>0</v>
      </c>
      <c r="M752" s="66">
        <v>0</v>
      </c>
      <c r="N752" s="66">
        <v>0</v>
      </c>
      <c r="O752" s="28">
        <v>1673370.26</v>
      </c>
      <c r="P752" s="66">
        <f t="shared" si="182"/>
        <v>3210.3026570743405</v>
      </c>
      <c r="Q752" s="66">
        <v>9673</v>
      </c>
      <c r="R752" s="62" t="s">
        <v>1075</v>
      </c>
      <c r="S752" s="3"/>
    </row>
    <row r="753" spans="1:19" ht="20.100000000000001" customHeight="1" x14ac:dyDescent="0.25">
      <c r="A753" s="107" t="s">
        <v>1181</v>
      </c>
      <c r="B753" s="118" t="s">
        <v>1020</v>
      </c>
      <c r="C753" s="106">
        <v>1984</v>
      </c>
      <c r="D753" s="107" t="s">
        <v>914</v>
      </c>
      <c r="E753" s="107" t="s">
        <v>913</v>
      </c>
      <c r="F753" s="116">
        <v>2</v>
      </c>
      <c r="G753" s="116">
        <v>2</v>
      </c>
      <c r="H753" s="66">
        <v>620.91</v>
      </c>
      <c r="I753" s="66">
        <v>565.79999999999995</v>
      </c>
      <c r="J753" s="66">
        <v>516.6</v>
      </c>
      <c r="K753" s="66">
        <f t="shared" si="183"/>
        <v>1911111.12</v>
      </c>
      <c r="L753" s="66">
        <v>0</v>
      </c>
      <c r="M753" s="66">
        <v>0</v>
      </c>
      <c r="N753" s="66">
        <v>0</v>
      </c>
      <c r="O753" s="28">
        <v>1911111.12</v>
      </c>
      <c r="P753" s="66">
        <f t="shared" si="182"/>
        <v>3077.9196985070303</v>
      </c>
      <c r="Q753" s="66">
        <v>9673</v>
      </c>
      <c r="R753" s="62" t="s">
        <v>1075</v>
      </c>
      <c r="S753" s="3"/>
    </row>
    <row r="754" spans="1:19" ht="20.100000000000001" customHeight="1" x14ac:dyDescent="0.25">
      <c r="A754" s="107" t="s">
        <v>1182</v>
      </c>
      <c r="B754" s="118" t="s">
        <v>1021</v>
      </c>
      <c r="C754" s="106">
        <v>1987</v>
      </c>
      <c r="D754" s="107" t="s">
        <v>914</v>
      </c>
      <c r="E754" s="107" t="s">
        <v>913</v>
      </c>
      <c r="F754" s="116">
        <v>2</v>
      </c>
      <c r="G754" s="116">
        <v>1</v>
      </c>
      <c r="H754" s="66">
        <v>295.89999999999998</v>
      </c>
      <c r="I754" s="66">
        <v>273.3</v>
      </c>
      <c r="J754" s="66">
        <v>272</v>
      </c>
      <c r="K754" s="66">
        <f t="shared" si="183"/>
        <v>753424.24</v>
      </c>
      <c r="L754" s="66">
        <v>0</v>
      </c>
      <c r="M754" s="66">
        <v>0</v>
      </c>
      <c r="N754" s="66">
        <v>0</v>
      </c>
      <c r="O754" s="28">
        <v>753424.24</v>
      </c>
      <c r="P754" s="66">
        <f t="shared" si="182"/>
        <v>2546.212369043596</v>
      </c>
      <c r="Q754" s="66">
        <v>9673</v>
      </c>
      <c r="R754" s="62" t="s">
        <v>1075</v>
      </c>
      <c r="S754" s="3"/>
    </row>
    <row r="755" spans="1:19" ht="20.100000000000001" customHeight="1" x14ac:dyDescent="0.25">
      <c r="A755" s="107" t="s">
        <v>1183</v>
      </c>
      <c r="B755" s="118" t="s">
        <v>1022</v>
      </c>
      <c r="C755" s="106">
        <v>1962</v>
      </c>
      <c r="D755" s="107" t="s">
        <v>914</v>
      </c>
      <c r="E755" s="107" t="s">
        <v>913</v>
      </c>
      <c r="F755" s="116">
        <v>2</v>
      </c>
      <c r="G755" s="116">
        <v>1</v>
      </c>
      <c r="H755" s="66">
        <v>322.14999999999998</v>
      </c>
      <c r="I755" s="66">
        <v>296.7</v>
      </c>
      <c r="J755" s="66">
        <v>271.2</v>
      </c>
      <c r="K755" s="66">
        <f t="shared" si="183"/>
        <v>1059111.78</v>
      </c>
      <c r="L755" s="66">
        <v>0</v>
      </c>
      <c r="M755" s="66">
        <v>0</v>
      </c>
      <c r="N755" s="66">
        <v>0</v>
      </c>
      <c r="O755" s="28">
        <v>1059111.78</v>
      </c>
      <c r="P755" s="66">
        <f t="shared" si="182"/>
        <v>3287.6355114077296</v>
      </c>
      <c r="Q755" s="66">
        <v>9673</v>
      </c>
      <c r="R755" s="62" t="s">
        <v>1075</v>
      </c>
      <c r="S755" s="3"/>
    </row>
    <row r="756" spans="1:19" ht="20.100000000000001" customHeight="1" x14ac:dyDescent="0.25">
      <c r="A756" s="107" t="s">
        <v>1184</v>
      </c>
      <c r="B756" s="118" t="s">
        <v>1023</v>
      </c>
      <c r="C756" s="106">
        <v>1974</v>
      </c>
      <c r="D756" s="107" t="s">
        <v>914</v>
      </c>
      <c r="E756" s="107" t="s">
        <v>913</v>
      </c>
      <c r="F756" s="116">
        <v>2</v>
      </c>
      <c r="G756" s="116">
        <v>2</v>
      </c>
      <c r="H756" s="66">
        <v>558.72</v>
      </c>
      <c r="I756" s="66">
        <v>489.2</v>
      </c>
      <c r="J756" s="66">
        <v>432</v>
      </c>
      <c r="K756" s="66">
        <f t="shared" si="183"/>
        <v>1765990.56</v>
      </c>
      <c r="L756" s="66">
        <v>0</v>
      </c>
      <c r="M756" s="66">
        <v>0</v>
      </c>
      <c r="N756" s="66">
        <v>0</v>
      </c>
      <c r="O756" s="28">
        <v>1765990.56</v>
      </c>
      <c r="P756" s="66">
        <f t="shared" si="182"/>
        <v>3160.7792096219932</v>
      </c>
      <c r="Q756" s="66">
        <v>9673</v>
      </c>
      <c r="R756" s="62" t="s">
        <v>1075</v>
      </c>
      <c r="S756" s="3"/>
    </row>
    <row r="757" spans="1:19" ht="20.100000000000001" customHeight="1" x14ac:dyDescent="0.25">
      <c r="A757" s="107" t="s">
        <v>1185</v>
      </c>
      <c r="B757" s="118" t="s">
        <v>1024</v>
      </c>
      <c r="C757" s="106">
        <v>1980</v>
      </c>
      <c r="D757" s="107" t="s">
        <v>914</v>
      </c>
      <c r="E757" s="107" t="s">
        <v>918</v>
      </c>
      <c r="F757" s="116">
        <v>2</v>
      </c>
      <c r="G757" s="116">
        <v>1</v>
      </c>
      <c r="H757" s="66">
        <v>368.3</v>
      </c>
      <c r="I757" s="66">
        <v>342.7</v>
      </c>
      <c r="J757" s="66">
        <v>290.2</v>
      </c>
      <c r="K757" s="66">
        <f t="shared" si="183"/>
        <v>949261.72</v>
      </c>
      <c r="L757" s="66">
        <v>0</v>
      </c>
      <c r="M757" s="66">
        <v>0</v>
      </c>
      <c r="N757" s="66">
        <v>0</v>
      </c>
      <c r="O757" s="28">
        <v>949261.72</v>
      </c>
      <c r="P757" s="66">
        <f t="shared" si="182"/>
        <v>2577.4143904425737</v>
      </c>
      <c r="Q757" s="66">
        <v>9673</v>
      </c>
      <c r="R757" s="62" t="s">
        <v>1075</v>
      </c>
      <c r="S757" s="3"/>
    </row>
    <row r="758" spans="1:19" ht="18" customHeight="1" x14ac:dyDescent="0.25">
      <c r="A758" s="145" t="s">
        <v>1486</v>
      </c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3"/>
    </row>
    <row r="759" spans="1:19" ht="39.950000000000003" customHeight="1" x14ac:dyDescent="0.25">
      <c r="A759" s="146" t="s">
        <v>688</v>
      </c>
      <c r="B759" s="146"/>
      <c r="C759" s="102" t="s">
        <v>916</v>
      </c>
      <c r="D759" s="102" t="s">
        <v>916</v>
      </c>
      <c r="E759" s="102" t="s">
        <v>916</v>
      </c>
      <c r="F759" s="20" t="s">
        <v>916</v>
      </c>
      <c r="G759" s="20" t="s">
        <v>916</v>
      </c>
      <c r="H759" s="78">
        <f t="shared" ref="H759:N759" si="184">SUM(H760)</f>
        <v>463.3</v>
      </c>
      <c r="I759" s="78">
        <f t="shared" si="184"/>
        <v>320.89999999999998</v>
      </c>
      <c r="J759" s="78">
        <f t="shared" si="184"/>
        <v>236.4</v>
      </c>
      <c r="K759" s="78">
        <f t="shared" si="184"/>
        <v>1451000.64</v>
      </c>
      <c r="L759" s="78">
        <f t="shared" si="184"/>
        <v>0</v>
      </c>
      <c r="M759" s="78">
        <f t="shared" si="184"/>
        <v>0</v>
      </c>
      <c r="N759" s="78">
        <f t="shared" si="184"/>
        <v>0</v>
      </c>
      <c r="O759" s="78">
        <f>SUM(O760)</f>
        <v>1451000.64</v>
      </c>
      <c r="P759" s="78">
        <f t="shared" ref="P759" si="185">P760</f>
        <v>3131.8813727606298</v>
      </c>
      <c r="Q759" s="80" t="s">
        <v>916</v>
      </c>
      <c r="R759" s="80" t="s">
        <v>916</v>
      </c>
      <c r="S759" s="3"/>
    </row>
    <row r="760" spans="1:19" ht="17.100000000000001" customHeight="1" x14ac:dyDescent="0.25">
      <c r="A760" s="106" t="s">
        <v>1186</v>
      </c>
      <c r="B760" s="118" t="s">
        <v>629</v>
      </c>
      <c r="C760" s="106">
        <v>1966</v>
      </c>
      <c r="D760" s="107" t="s">
        <v>914</v>
      </c>
      <c r="E760" s="107" t="s">
        <v>913</v>
      </c>
      <c r="F760" s="116">
        <v>2</v>
      </c>
      <c r="G760" s="116">
        <v>2</v>
      </c>
      <c r="H760" s="66">
        <v>463.3</v>
      </c>
      <c r="I760" s="66">
        <v>320.89999999999998</v>
      </c>
      <c r="J760" s="66">
        <v>236.4</v>
      </c>
      <c r="K760" s="28">
        <f>SUM(L760:O760)</f>
        <v>1451000.64</v>
      </c>
      <c r="L760" s="35">
        <f>SUM(L761:L769)</f>
        <v>0</v>
      </c>
      <c r="M760" s="35">
        <f>SUM(M761:M769)</f>
        <v>0</v>
      </c>
      <c r="N760" s="35">
        <f>SUM(N761:N769)</f>
        <v>0</v>
      </c>
      <c r="O760" s="28">
        <v>1451000.64</v>
      </c>
      <c r="P760" s="28">
        <f>K760/H760</f>
        <v>3131.8813727606298</v>
      </c>
      <c r="Q760" s="66">
        <v>9673</v>
      </c>
      <c r="R760" s="62" t="s">
        <v>1075</v>
      </c>
      <c r="S760" s="3"/>
    </row>
    <row r="761" spans="1:19" ht="18" customHeight="1" x14ac:dyDescent="0.25">
      <c r="A761" s="148" t="s">
        <v>1487</v>
      </c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3"/>
    </row>
    <row r="762" spans="1:19" ht="39.950000000000003" customHeight="1" x14ac:dyDescent="0.25">
      <c r="A762" s="146" t="s">
        <v>746</v>
      </c>
      <c r="B762" s="146"/>
      <c r="C762" s="100" t="s">
        <v>916</v>
      </c>
      <c r="D762" s="100" t="s">
        <v>916</v>
      </c>
      <c r="E762" s="100" t="s">
        <v>916</v>
      </c>
      <c r="F762" s="81" t="s">
        <v>916</v>
      </c>
      <c r="G762" s="81" t="s">
        <v>916</v>
      </c>
      <c r="H762" s="82">
        <f t="shared" ref="H762:N762" si="186">SUM(H763:H771)</f>
        <v>9092.42</v>
      </c>
      <c r="I762" s="82">
        <f t="shared" si="186"/>
        <v>5855.62</v>
      </c>
      <c r="J762" s="82">
        <f t="shared" si="186"/>
        <v>5963.96</v>
      </c>
      <c r="K762" s="82">
        <f t="shared" si="186"/>
        <v>16052167.539999999</v>
      </c>
      <c r="L762" s="82">
        <f t="shared" si="186"/>
        <v>0</v>
      </c>
      <c r="M762" s="82">
        <f t="shared" si="186"/>
        <v>0</v>
      </c>
      <c r="N762" s="82">
        <f t="shared" si="186"/>
        <v>0</v>
      </c>
      <c r="O762" s="82">
        <f>SUM(O763:O771)</f>
        <v>16052167.539999999</v>
      </c>
      <c r="P762" s="83">
        <f t="shared" ref="P762:P771" si="187">K762/H762</f>
        <v>1765.4450124389325</v>
      </c>
      <c r="Q762" s="9" t="s">
        <v>916</v>
      </c>
      <c r="R762" s="9" t="s">
        <v>916</v>
      </c>
      <c r="S762" s="3"/>
    </row>
    <row r="763" spans="1:19" ht="20.100000000000001" customHeight="1" x14ac:dyDescent="0.25">
      <c r="A763" s="107" t="s">
        <v>1187</v>
      </c>
      <c r="B763" s="118" t="s">
        <v>727</v>
      </c>
      <c r="C763" s="106">
        <v>1988</v>
      </c>
      <c r="D763" s="107" t="s">
        <v>914</v>
      </c>
      <c r="E763" s="107" t="s">
        <v>918</v>
      </c>
      <c r="F763" s="116">
        <v>4</v>
      </c>
      <c r="G763" s="116">
        <v>4</v>
      </c>
      <c r="H763" s="66">
        <v>2202.4</v>
      </c>
      <c r="I763" s="66">
        <v>1963.5</v>
      </c>
      <c r="J763" s="66">
        <v>1824.1</v>
      </c>
      <c r="K763" s="28">
        <f>SUM(L763:O763)</f>
        <v>984361.55</v>
      </c>
      <c r="L763" s="66">
        <v>0</v>
      </c>
      <c r="M763" s="66">
        <v>0</v>
      </c>
      <c r="N763" s="66">
        <v>0</v>
      </c>
      <c r="O763" s="28">
        <v>984361.55</v>
      </c>
      <c r="P763" s="66">
        <f t="shared" si="187"/>
        <v>446.94948692335635</v>
      </c>
      <c r="Q763" s="66">
        <v>9673</v>
      </c>
      <c r="R763" s="62" t="s">
        <v>1075</v>
      </c>
      <c r="S763" s="3"/>
    </row>
    <row r="764" spans="1:19" ht="20.100000000000001" customHeight="1" x14ac:dyDescent="0.25">
      <c r="A764" s="107" t="s">
        <v>1188</v>
      </c>
      <c r="B764" s="118" t="s">
        <v>557</v>
      </c>
      <c r="C764" s="106">
        <v>1985</v>
      </c>
      <c r="D764" s="107" t="s">
        <v>914</v>
      </c>
      <c r="E764" s="107" t="s">
        <v>918</v>
      </c>
      <c r="F764" s="116">
        <v>4</v>
      </c>
      <c r="G764" s="116">
        <v>4</v>
      </c>
      <c r="H764" s="66">
        <v>742.9</v>
      </c>
      <c r="I764" s="66">
        <v>0</v>
      </c>
      <c r="J764" s="66">
        <v>309.7</v>
      </c>
      <c r="K764" s="28">
        <f>SUM(L764:O764)</f>
        <v>735224.62</v>
      </c>
      <c r="L764" s="66">
        <v>0</v>
      </c>
      <c r="M764" s="66">
        <v>0</v>
      </c>
      <c r="N764" s="66">
        <v>0</v>
      </c>
      <c r="O764" s="28">
        <v>735224.62</v>
      </c>
      <c r="P764" s="66">
        <f t="shared" si="187"/>
        <v>989.66835374882226</v>
      </c>
      <c r="Q764" s="66">
        <v>9673</v>
      </c>
      <c r="R764" s="40" t="s">
        <v>1075</v>
      </c>
      <c r="S764" s="3"/>
    </row>
    <row r="765" spans="1:19" ht="20.100000000000001" customHeight="1" x14ac:dyDescent="0.25">
      <c r="A765" s="107" t="s">
        <v>1189</v>
      </c>
      <c r="B765" s="118" t="s">
        <v>558</v>
      </c>
      <c r="C765" s="106">
        <v>1988</v>
      </c>
      <c r="D765" s="107" t="s">
        <v>914</v>
      </c>
      <c r="E765" s="107" t="s">
        <v>918</v>
      </c>
      <c r="F765" s="116">
        <v>4</v>
      </c>
      <c r="G765" s="116">
        <v>4</v>
      </c>
      <c r="H765" s="66">
        <v>756.4</v>
      </c>
      <c r="I765" s="66">
        <v>0</v>
      </c>
      <c r="J765" s="66">
        <v>441.5</v>
      </c>
      <c r="K765" s="28">
        <f>SUM(L765:O765)</f>
        <v>712734.52</v>
      </c>
      <c r="L765" s="66">
        <v>0</v>
      </c>
      <c r="M765" s="66">
        <v>0</v>
      </c>
      <c r="N765" s="66">
        <v>0</v>
      </c>
      <c r="O765" s="28">
        <v>712734.52</v>
      </c>
      <c r="P765" s="66">
        <f t="shared" si="187"/>
        <v>942.27197250132213</v>
      </c>
      <c r="Q765" s="66">
        <v>9673</v>
      </c>
      <c r="R765" s="40" t="s">
        <v>1075</v>
      </c>
      <c r="S765" s="3"/>
    </row>
    <row r="766" spans="1:19" ht="20.100000000000001" customHeight="1" x14ac:dyDescent="0.25">
      <c r="A766" s="107" t="s">
        <v>1364</v>
      </c>
      <c r="B766" s="118" t="s">
        <v>559</v>
      </c>
      <c r="C766" s="106">
        <v>1988</v>
      </c>
      <c r="D766" s="107" t="s">
        <v>914</v>
      </c>
      <c r="E766" s="107" t="s">
        <v>918</v>
      </c>
      <c r="F766" s="116">
        <v>4</v>
      </c>
      <c r="G766" s="116">
        <v>4</v>
      </c>
      <c r="H766" s="66">
        <v>755.4</v>
      </c>
      <c r="I766" s="66">
        <v>0</v>
      </c>
      <c r="J766" s="66">
        <v>438.3</v>
      </c>
      <c r="K766" s="28">
        <f>SUM(L766:O766)</f>
        <v>727439.7</v>
      </c>
      <c r="L766" s="66">
        <v>0</v>
      </c>
      <c r="M766" s="66">
        <v>0</v>
      </c>
      <c r="N766" s="66">
        <v>0</v>
      </c>
      <c r="O766" s="28">
        <v>727439.7</v>
      </c>
      <c r="P766" s="66">
        <f t="shared" si="187"/>
        <v>962.98610007942807</v>
      </c>
      <c r="Q766" s="66">
        <v>9673</v>
      </c>
      <c r="R766" s="40" t="s">
        <v>1075</v>
      </c>
      <c r="S766" s="3"/>
    </row>
    <row r="767" spans="1:19" ht="20.100000000000001" customHeight="1" x14ac:dyDescent="0.25">
      <c r="A767" s="107" t="s">
        <v>1208</v>
      </c>
      <c r="B767" s="118" t="s">
        <v>1025</v>
      </c>
      <c r="C767" s="106">
        <v>1983</v>
      </c>
      <c r="D767" s="107" t="s">
        <v>914</v>
      </c>
      <c r="E767" s="107" t="s">
        <v>913</v>
      </c>
      <c r="F767" s="116">
        <v>3</v>
      </c>
      <c r="G767" s="116">
        <v>2</v>
      </c>
      <c r="H767" s="66">
        <v>1897</v>
      </c>
      <c r="I767" s="66">
        <v>1387</v>
      </c>
      <c r="J767" s="66">
        <v>786.8</v>
      </c>
      <c r="K767" s="28">
        <f>SUM(L767:O767)</f>
        <v>2164887.15</v>
      </c>
      <c r="L767" s="66">
        <v>0</v>
      </c>
      <c r="M767" s="66">
        <v>0</v>
      </c>
      <c r="N767" s="66">
        <v>0</v>
      </c>
      <c r="O767" s="28">
        <v>2164887.15</v>
      </c>
      <c r="P767" s="66">
        <f t="shared" si="187"/>
        <v>1141.216209804955</v>
      </c>
      <c r="Q767" s="66">
        <v>9673</v>
      </c>
      <c r="R767" s="62" t="s">
        <v>1075</v>
      </c>
      <c r="S767" s="3"/>
    </row>
    <row r="768" spans="1:19" ht="20.100000000000001" customHeight="1" x14ac:dyDescent="0.25">
      <c r="A768" s="106" t="s">
        <v>1209</v>
      </c>
      <c r="B768" s="118" t="s">
        <v>1026</v>
      </c>
      <c r="C768" s="106">
        <v>1967</v>
      </c>
      <c r="D768" s="107" t="s">
        <v>914</v>
      </c>
      <c r="E768" s="107" t="s">
        <v>913</v>
      </c>
      <c r="F768" s="116">
        <v>2</v>
      </c>
      <c r="G768" s="116">
        <v>2</v>
      </c>
      <c r="H768" s="66">
        <v>573.47</v>
      </c>
      <c r="I768" s="66">
        <v>520.27</v>
      </c>
      <c r="J768" s="66">
        <v>474.22</v>
      </c>
      <c r="K768" s="28">
        <f t="shared" ref="K768:K771" si="188">SUM(L768:O768)</f>
        <v>2428800</v>
      </c>
      <c r="L768" s="66">
        <v>0</v>
      </c>
      <c r="M768" s="66">
        <v>0</v>
      </c>
      <c r="N768" s="66">
        <v>0</v>
      </c>
      <c r="O768" s="28">
        <v>2428800</v>
      </c>
      <c r="P768" s="66">
        <f t="shared" si="187"/>
        <v>4235.269499712278</v>
      </c>
      <c r="Q768" s="66">
        <v>9673</v>
      </c>
      <c r="R768" s="40" t="s">
        <v>553</v>
      </c>
      <c r="S768" s="3"/>
    </row>
    <row r="769" spans="1:19" ht="20.100000000000001" customHeight="1" x14ac:dyDescent="0.25">
      <c r="A769" s="106" t="s">
        <v>1210</v>
      </c>
      <c r="B769" s="118" t="s">
        <v>1027</v>
      </c>
      <c r="C769" s="106">
        <v>1960</v>
      </c>
      <c r="D769" s="107" t="s">
        <v>914</v>
      </c>
      <c r="E769" s="107" t="s">
        <v>913</v>
      </c>
      <c r="F769" s="116">
        <v>2</v>
      </c>
      <c r="G769" s="116">
        <v>2</v>
      </c>
      <c r="H769" s="66">
        <v>790.2</v>
      </c>
      <c r="I769" s="66">
        <v>726.1</v>
      </c>
      <c r="J769" s="66">
        <v>685.8</v>
      </c>
      <c r="K769" s="28">
        <f t="shared" si="188"/>
        <v>2940000</v>
      </c>
      <c r="L769" s="66">
        <v>0</v>
      </c>
      <c r="M769" s="66">
        <v>0</v>
      </c>
      <c r="N769" s="66">
        <v>0</v>
      </c>
      <c r="O769" s="28">
        <v>2940000</v>
      </c>
      <c r="P769" s="66">
        <f t="shared" si="187"/>
        <v>3720.5770690964309</v>
      </c>
      <c r="Q769" s="66">
        <v>9673</v>
      </c>
      <c r="R769" s="40" t="s">
        <v>553</v>
      </c>
      <c r="S769" s="3"/>
    </row>
    <row r="770" spans="1:19" ht="20.100000000000001" customHeight="1" x14ac:dyDescent="0.25">
      <c r="A770" s="106" t="s">
        <v>1211</v>
      </c>
      <c r="B770" s="118" t="s">
        <v>1028</v>
      </c>
      <c r="C770" s="106">
        <v>1974</v>
      </c>
      <c r="D770" s="107" t="s">
        <v>914</v>
      </c>
      <c r="E770" s="107" t="s">
        <v>913</v>
      </c>
      <c r="F770" s="116">
        <v>2</v>
      </c>
      <c r="G770" s="116">
        <v>2</v>
      </c>
      <c r="H770" s="66">
        <v>778.75</v>
      </c>
      <c r="I770" s="66">
        <v>706.45</v>
      </c>
      <c r="J770" s="66">
        <v>589.74</v>
      </c>
      <c r="K770" s="28">
        <f t="shared" si="188"/>
        <v>2846880</v>
      </c>
      <c r="L770" s="66">
        <v>0</v>
      </c>
      <c r="M770" s="66">
        <v>0</v>
      </c>
      <c r="N770" s="66">
        <v>0</v>
      </c>
      <c r="O770" s="28">
        <v>2846880</v>
      </c>
      <c r="P770" s="66">
        <f t="shared" si="187"/>
        <v>3655.704654895666</v>
      </c>
      <c r="Q770" s="66">
        <v>9673</v>
      </c>
      <c r="R770" s="40" t="s">
        <v>553</v>
      </c>
      <c r="S770" s="3"/>
    </row>
    <row r="771" spans="1:19" ht="20.100000000000001" customHeight="1" x14ac:dyDescent="0.25">
      <c r="A771" s="107" t="s">
        <v>1212</v>
      </c>
      <c r="B771" s="118" t="s">
        <v>1029</v>
      </c>
      <c r="C771" s="106">
        <v>1978</v>
      </c>
      <c r="D771" s="107" t="s">
        <v>914</v>
      </c>
      <c r="E771" s="107" t="s">
        <v>913</v>
      </c>
      <c r="F771" s="116">
        <v>2</v>
      </c>
      <c r="G771" s="116">
        <v>2</v>
      </c>
      <c r="H771" s="66">
        <v>595.9</v>
      </c>
      <c r="I771" s="66">
        <v>552.29999999999995</v>
      </c>
      <c r="J771" s="66">
        <v>413.8</v>
      </c>
      <c r="K771" s="28">
        <f t="shared" si="188"/>
        <v>2511840</v>
      </c>
      <c r="L771" s="66">
        <v>0</v>
      </c>
      <c r="M771" s="66">
        <v>0</v>
      </c>
      <c r="N771" s="66">
        <v>0</v>
      </c>
      <c r="O771" s="28">
        <v>2511840</v>
      </c>
      <c r="P771" s="66">
        <f t="shared" si="187"/>
        <v>4215.2038932706828</v>
      </c>
      <c r="Q771" s="66">
        <v>9673</v>
      </c>
      <c r="R771" s="40" t="s">
        <v>553</v>
      </c>
      <c r="S771" s="3"/>
    </row>
    <row r="772" spans="1:19" ht="18" customHeight="1" x14ac:dyDescent="0.25">
      <c r="A772" s="183" t="s">
        <v>1488</v>
      </c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3"/>
    </row>
    <row r="773" spans="1:19" ht="39.950000000000003" customHeight="1" x14ac:dyDescent="0.25">
      <c r="A773" s="146" t="s">
        <v>689</v>
      </c>
      <c r="B773" s="146"/>
      <c r="C773" s="102" t="s">
        <v>916</v>
      </c>
      <c r="D773" s="102" t="s">
        <v>916</v>
      </c>
      <c r="E773" s="102" t="s">
        <v>916</v>
      </c>
      <c r="F773" s="20" t="s">
        <v>916</v>
      </c>
      <c r="G773" s="20" t="s">
        <v>916</v>
      </c>
      <c r="H773" s="78">
        <f t="shared" ref="H773:N773" si="189">SUM(H774:H784)</f>
        <v>8854.9</v>
      </c>
      <c r="I773" s="78">
        <f t="shared" si="189"/>
        <v>8236.3000000000011</v>
      </c>
      <c r="J773" s="78">
        <f t="shared" si="189"/>
        <v>6650.0999999999995</v>
      </c>
      <c r="K773" s="78">
        <f t="shared" si="189"/>
        <v>28167159.149999999</v>
      </c>
      <c r="L773" s="78">
        <f t="shared" si="189"/>
        <v>0</v>
      </c>
      <c r="M773" s="78">
        <f t="shared" si="189"/>
        <v>0</v>
      </c>
      <c r="N773" s="78">
        <f t="shared" si="189"/>
        <v>0</v>
      </c>
      <c r="O773" s="78">
        <f>SUM(O774:O784)</f>
        <v>28167159.149999999</v>
      </c>
      <c r="P773" s="83">
        <f t="shared" ref="P773:P784" si="190">K773/H773</f>
        <v>3180.9686331861453</v>
      </c>
      <c r="Q773" s="80" t="s">
        <v>916</v>
      </c>
      <c r="R773" s="80" t="s">
        <v>916</v>
      </c>
      <c r="S773" s="3"/>
    </row>
    <row r="774" spans="1:19" ht="20.100000000000001" customHeight="1" x14ac:dyDescent="0.25">
      <c r="A774" s="107" t="s">
        <v>1213</v>
      </c>
      <c r="B774" s="118" t="s">
        <v>564</v>
      </c>
      <c r="C774" s="106">
        <v>1977</v>
      </c>
      <c r="D774" s="106" t="s">
        <v>914</v>
      </c>
      <c r="E774" s="106" t="s">
        <v>913</v>
      </c>
      <c r="F774" s="104">
        <v>2</v>
      </c>
      <c r="G774" s="104">
        <v>2</v>
      </c>
      <c r="H774" s="28">
        <v>756.1</v>
      </c>
      <c r="I774" s="28">
        <v>705.1</v>
      </c>
      <c r="J774" s="28">
        <v>518.4</v>
      </c>
      <c r="K774" s="28">
        <f t="shared" ref="K774:K782" si="191">SUM(L774:O774)</f>
        <v>2844480</v>
      </c>
      <c r="L774" s="28">
        <v>0</v>
      </c>
      <c r="M774" s="28">
        <v>0</v>
      </c>
      <c r="N774" s="28">
        <v>0</v>
      </c>
      <c r="O774" s="28">
        <v>2844480</v>
      </c>
      <c r="P774" s="66">
        <f t="shared" si="190"/>
        <v>3762.0420579288452</v>
      </c>
      <c r="Q774" s="28">
        <v>9673</v>
      </c>
      <c r="R774" s="40" t="s">
        <v>553</v>
      </c>
      <c r="S774" s="3"/>
    </row>
    <row r="775" spans="1:19" ht="20.100000000000001" customHeight="1" x14ac:dyDescent="0.25">
      <c r="A775" s="107" t="s">
        <v>1214</v>
      </c>
      <c r="B775" s="118" t="s">
        <v>565</v>
      </c>
      <c r="C775" s="106">
        <v>1977</v>
      </c>
      <c r="D775" s="106" t="s">
        <v>914</v>
      </c>
      <c r="E775" s="106" t="s">
        <v>918</v>
      </c>
      <c r="F775" s="104">
        <v>2</v>
      </c>
      <c r="G775" s="104">
        <v>2</v>
      </c>
      <c r="H775" s="28">
        <v>784.1</v>
      </c>
      <c r="I775" s="28">
        <v>774.4</v>
      </c>
      <c r="J775" s="28">
        <v>545.4</v>
      </c>
      <c r="K775" s="28">
        <f t="shared" si="191"/>
        <v>4007833.97</v>
      </c>
      <c r="L775" s="28">
        <v>0</v>
      </c>
      <c r="M775" s="28">
        <v>0</v>
      </c>
      <c r="N775" s="28">
        <v>0</v>
      </c>
      <c r="O775" s="28">
        <v>4007833.97</v>
      </c>
      <c r="P775" s="66">
        <f t="shared" si="190"/>
        <v>5111.3811631169492</v>
      </c>
      <c r="Q775" s="28">
        <v>9673</v>
      </c>
      <c r="R775" s="40" t="s">
        <v>553</v>
      </c>
      <c r="S775" s="3"/>
    </row>
    <row r="776" spans="1:19" ht="20.100000000000001" customHeight="1" x14ac:dyDescent="0.25">
      <c r="A776" s="107" t="s">
        <v>1215</v>
      </c>
      <c r="B776" s="118" t="s">
        <v>739</v>
      </c>
      <c r="C776" s="106">
        <v>1986</v>
      </c>
      <c r="D776" s="106" t="s">
        <v>914</v>
      </c>
      <c r="E776" s="106" t="s">
        <v>913</v>
      </c>
      <c r="F776" s="104">
        <v>2</v>
      </c>
      <c r="G776" s="104">
        <v>2</v>
      </c>
      <c r="H776" s="28">
        <v>850</v>
      </c>
      <c r="I776" s="28">
        <v>801.1</v>
      </c>
      <c r="J776" s="28">
        <v>292.2</v>
      </c>
      <c r="K776" s="28">
        <f t="shared" si="191"/>
        <v>2915040</v>
      </c>
      <c r="L776" s="28">
        <v>0</v>
      </c>
      <c r="M776" s="28">
        <v>0</v>
      </c>
      <c r="N776" s="28">
        <v>0</v>
      </c>
      <c r="O776" s="28">
        <v>2915040</v>
      </c>
      <c r="P776" s="66">
        <f t="shared" si="190"/>
        <v>3429.4588235294118</v>
      </c>
      <c r="Q776" s="28">
        <v>9673</v>
      </c>
      <c r="R776" s="40" t="s">
        <v>553</v>
      </c>
      <c r="S776" s="3"/>
    </row>
    <row r="777" spans="1:19" ht="20.100000000000001" customHeight="1" x14ac:dyDescent="0.25">
      <c r="A777" s="107" t="s">
        <v>1216</v>
      </c>
      <c r="B777" s="118" t="s">
        <v>566</v>
      </c>
      <c r="C777" s="106">
        <v>1988</v>
      </c>
      <c r="D777" s="106" t="s">
        <v>914</v>
      </c>
      <c r="E777" s="106" t="s">
        <v>918</v>
      </c>
      <c r="F777" s="104">
        <v>2</v>
      </c>
      <c r="G777" s="104">
        <v>2</v>
      </c>
      <c r="H777" s="28">
        <v>860.4</v>
      </c>
      <c r="I777" s="28">
        <v>784.2</v>
      </c>
      <c r="J777" s="28">
        <v>615.70000000000005</v>
      </c>
      <c r="K777" s="28">
        <f t="shared" si="191"/>
        <v>2209760</v>
      </c>
      <c r="L777" s="28">
        <v>0</v>
      </c>
      <c r="M777" s="28">
        <v>0</v>
      </c>
      <c r="N777" s="28">
        <v>0</v>
      </c>
      <c r="O777" s="28">
        <v>2209760</v>
      </c>
      <c r="P777" s="66">
        <f t="shared" si="190"/>
        <v>2568.2938168293817</v>
      </c>
      <c r="Q777" s="28">
        <v>9673</v>
      </c>
      <c r="R777" s="40" t="s">
        <v>553</v>
      </c>
      <c r="S777" s="3"/>
    </row>
    <row r="778" spans="1:19" ht="20.100000000000001" customHeight="1" x14ac:dyDescent="0.25">
      <c r="A778" s="107" t="s">
        <v>1217</v>
      </c>
      <c r="B778" s="118" t="s">
        <v>740</v>
      </c>
      <c r="C778" s="106">
        <v>1986</v>
      </c>
      <c r="D778" s="106" t="s">
        <v>914</v>
      </c>
      <c r="E778" s="106" t="s">
        <v>913</v>
      </c>
      <c r="F778" s="104">
        <v>2</v>
      </c>
      <c r="G778" s="104">
        <v>2</v>
      </c>
      <c r="H778" s="28">
        <v>753.4</v>
      </c>
      <c r="I778" s="28">
        <v>702.1</v>
      </c>
      <c r="J778" s="28">
        <v>530.5</v>
      </c>
      <c r="K778" s="28">
        <f t="shared" si="191"/>
        <v>1542912</v>
      </c>
      <c r="L778" s="28">
        <v>0</v>
      </c>
      <c r="M778" s="28">
        <v>0</v>
      </c>
      <c r="N778" s="28">
        <v>0</v>
      </c>
      <c r="O778" s="28">
        <v>1542912</v>
      </c>
      <c r="P778" s="66">
        <f t="shared" si="190"/>
        <v>2047.9320414122644</v>
      </c>
      <c r="Q778" s="28">
        <v>9673</v>
      </c>
      <c r="R778" s="40" t="s">
        <v>562</v>
      </c>
      <c r="S778" s="3"/>
    </row>
    <row r="779" spans="1:19" ht="20.100000000000001" customHeight="1" x14ac:dyDescent="0.25">
      <c r="A779" s="107" t="s">
        <v>1218</v>
      </c>
      <c r="B779" s="118" t="s">
        <v>741</v>
      </c>
      <c r="C779" s="106">
        <v>1974</v>
      </c>
      <c r="D779" s="106" t="s">
        <v>914</v>
      </c>
      <c r="E779" s="106" t="s">
        <v>913</v>
      </c>
      <c r="F779" s="104">
        <v>2</v>
      </c>
      <c r="G779" s="104">
        <v>2</v>
      </c>
      <c r="H779" s="28">
        <v>780.8</v>
      </c>
      <c r="I779" s="28">
        <v>713.6</v>
      </c>
      <c r="J779" s="28">
        <v>672.4</v>
      </c>
      <c r="K779" s="28">
        <f t="shared" si="191"/>
        <v>1381847</v>
      </c>
      <c r="L779" s="28">
        <v>0</v>
      </c>
      <c r="M779" s="28">
        <v>0</v>
      </c>
      <c r="N779" s="28">
        <v>0</v>
      </c>
      <c r="O779" s="28">
        <v>1381847</v>
      </c>
      <c r="P779" s="66">
        <f t="shared" si="190"/>
        <v>1769.783555327869</v>
      </c>
      <c r="Q779" s="28">
        <v>9673</v>
      </c>
      <c r="R779" s="62" t="s">
        <v>562</v>
      </c>
      <c r="S779" s="3"/>
    </row>
    <row r="780" spans="1:19" ht="20.100000000000001" customHeight="1" x14ac:dyDescent="0.25">
      <c r="A780" s="107" t="s">
        <v>1219</v>
      </c>
      <c r="B780" s="118" t="s">
        <v>742</v>
      </c>
      <c r="C780" s="106">
        <v>1974</v>
      </c>
      <c r="D780" s="106" t="s">
        <v>914</v>
      </c>
      <c r="E780" s="106" t="s">
        <v>913</v>
      </c>
      <c r="F780" s="104">
        <v>2</v>
      </c>
      <c r="G780" s="104">
        <v>2</v>
      </c>
      <c r="H780" s="28">
        <v>777.8</v>
      </c>
      <c r="I780" s="28">
        <v>729.1</v>
      </c>
      <c r="J780" s="28">
        <v>576.29999999999995</v>
      </c>
      <c r="K780" s="28">
        <f t="shared" si="191"/>
        <v>1347727</v>
      </c>
      <c r="L780" s="28">
        <v>0</v>
      </c>
      <c r="M780" s="28">
        <v>0</v>
      </c>
      <c r="N780" s="28">
        <v>0</v>
      </c>
      <c r="O780" s="28">
        <v>1347727</v>
      </c>
      <c r="P780" s="66">
        <f t="shared" si="190"/>
        <v>1732.7423502185652</v>
      </c>
      <c r="Q780" s="28">
        <v>9673</v>
      </c>
      <c r="R780" s="62" t="s">
        <v>562</v>
      </c>
      <c r="S780" s="3"/>
    </row>
    <row r="781" spans="1:19" ht="20.100000000000001" customHeight="1" x14ac:dyDescent="0.25">
      <c r="A781" s="107" t="s">
        <v>1220</v>
      </c>
      <c r="B781" s="118" t="s">
        <v>567</v>
      </c>
      <c r="C781" s="106">
        <v>1985</v>
      </c>
      <c r="D781" s="106" t="s">
        <v>914</v>
      </c>
      <c r="E781" s="106" t="s">
        <v>913</v>
      </c>
      <c r="F781" s="104">
        <v>2</v>
      </c>
      <c r="G781" s="104">
        <v>2</v>
      </c>
      <c r="H781" s="28">
        <v>952.9</v>
      </c>
      <c r="I781" s="28">
        <v>859.1</v>
      </c>
      <c r="J781" s="28">
        <v>859.1</v>
      </c>
      <c r="K781" s="28">
        <f t="shared" si="191"/>
        <v>2107392</v>
      </c>
      <c r="L781" s="28">
        <v>0</v>
      </c>
      <c r="M781" s="28">
        <v>0</v>
      </c>
      <c r="N781" s="28">
        <v>0</v>
      </c>
      <c r="O781" s="28">
        <v>2107392</v>
      </c>
      <c r="P781" s="66">
        <f t="shared" si="190"/>
        <v>2211.5563018155108</v>
      </c>
      <c r="Q781" s="28">
        <v>9673</v>
      </c>
      <c r="R781" s="62" t="s">
        <v>562</v>
      </c>
      <c r="S781" s="3"/>
    </row>
    <row r="782" spans="1:19" ht="20.100000000000001" customHeight="1" x14ac:dyDescent="0.25">
      <c r="A782" s="107" t="s">
        <v>1221</v>
      </c>
      <c r="B782" s="118" t="s">
        <v>568</v>
      </c>
      <c r="C782" s="106">
        <v>1986</v>
      </c>
      <c r="D782" s="106" t="s">
        <v>914</v>
      </c>
      <c r="E782" s="106" t="s">
        <v>913</v>
      </c>
      <c r="F782" s="104">
        <v>2</v>
      </c>
      <c r="G782" s="104">
        <v>2</v>
      </c>
      <c r="H782" s="28">
        <v>782</v>
      </c>
      <c r="I782" s="28">
        <v>732</v>
      </c>
      <c r="J782" s="28">
        <v>689.9</v>
      </c>
      <c r="K782" s="28">
        <f t="shared" si="191"/>
        <v>4642924</v>
      </c>
      <c r="L782" s="28">
        <v>0</v>
      </c>
      <c r="M782" s="28">
        <v>0</v>
      </c>
      <c r="N782" s="28">
        <v>0</v>
      </c>
      <c r="O782" s="28">
        <v>4642924</v>
      </c>
      <c r="P782" s="66">
        <f t="shared" si="190"/>
        <v>5937.2429667519182</v>
      </c>
      <c r="Q782" s="28">
        <v>9673</v>
      </c>
      <c r="R782" s="62" t="s">
        <v>562</v>
      </c>
      <c r="S782" s="3"/>
    </row>
    <row r="783" spans="1:19" ht="20.100000000000001" customHeight="1" x14ac:dyDescent="0.25">
      <c r="A783" s="107" t="s">
        <v>1222</v>
      </c>
      <c r="B783" s="118" t="s">
        <v>569</v>
      </c>
      <c r="C783" s="106">
        <v>1960</v>
      </c>
      <c r="D783" s="106" t="s">
        <v>914</v>
      </c>
      <c r="E783" s="106" t="s">
        <v>913</v>
      </c>
      <c r="F783" s="104">
        <v>2</v>
      </c>
      <c r="G783" s="104">
        <v>2</v>
      </c>
      <c r="H783" s="28">
        <v>799.6</v>
      </c>
      <c r="I783" s="28">
        <v>723.7</v>
      </c>
      <c r="J783" s="28">
        <v>638.29999999999995</v>
      </c>
      <c r="K783" s="28">
        <f>SUM(L783:O783)</f>
        <v>2280523.1800000002</v>
      </c>
      <c r="L783" s="28">
        <v>0</v>
      </c>
      <c r="M783" s="28">
        <v>0</v>
      </c>
      <c r="N783" s="28">
        <v>0</v>
      </c>
      <c r="O783" s="28">
        <v>2280523.1800000002</v>
      </c>
      <c r="P783" s="66">
        <f t="shared" si="190"/>
        <v>2852.0800150075038</v>
      </c>
      <c r="Q783" s="28">
        <v>9673</v>
      </c>
      <c r="R783" s="62" t="s">
        <v>1075</v>
      </c>
      <c r="S783" s="3"/>
    </row>
    <row r="784" spans="1:19" ht="20.100000000000001" customHeight="1" x14ac:dyDescent="0.25">
      <c r="A784" s="107" t="s">
        <v>1223</v>
      </c>
      <c r="B784" s="118" t="s">
        <v>570</v>
      </c>
      <c r="C784" s="106">
        <v>1974</v>
      </c>
      <c r="D784" s="106" t="s">
        <v>914</v>
      </c>
      <c r="E784" s="106" t="s">
        <v>913</v>
      </c>
      <c r="F784" s="104">
        <v>2</v>
      </c>
      <c r="G784" s="104">
        <v>2</v>
      </c>
      <c r="H784" s="28">
        <v>757.8</v>
      </c>
      <c r="I784" s="28">
        <v>711.9</v>
      </c>
      <c r="J784" s="28">
        <v>711.9</v>
      </c>
      <c r="K784" s="28">
        <f>SUM(L784:O784)</f>
        <v>2886720</v>
      </c>
      <c r="L784" s="28">
        <v>0</v>
      </c>
      <c r="M784" s="28">
        <v>0</v>
      </c>
      <c r="N784" s="28">
        <v>0</v>
      </c>
      <c r="O784" s="28">
        <v>2886720</v>
      </c>
      <c r="P784" s="66">
        <f t="shared" si="190"/>
        <v>3809.3428345209818</v>
      </c>
      <c r="Q784" s="28">
        <v>9673</v>
      </c>
      <c r="R784" s="62" t="s">
        <v>553</v>
      </c>
      <c r="S784" s="3"/>
    </row>
    <row r="785" spans="1:19" ht="20.25" customHeight="1" x14ac:dyDescent="0.25">
      <c r="A785" s="183" t="s">
        <v>1489</v>
      </c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3"/>
    </row>
    <row r="786" spans="1:19" ht="39.950000000000003" customHeight="1" x14ac:dyDescent="0.25">
      <c r="A786" s="188" t="s">
        <v>451</v>
      </c>
      <c r="B786" s="188"/>
      <c r="C786" s="100" t="s">
        <v>916</v>
      </c>
      <c r="D786" s="100" t="s">
        <v>916</v>
      </c>
      <c r="E786" s="100" t="s">
        <v>916</v>
      </c>
      <c r="F786" s="81" t="s">
        <v>916</v>
      </c>
      <c r="G786" s="81" t="s">
        <v>916</v>
      </c>
      <c r="H786" s="78">
        <f t="shared" ref="H786:N786" si="192">SUM(H787:H791)</f>
        <v>3565.7000000000003</v>
      </c>
      <c r="I786" s="78">
        <f t="shared" si="192"/>
        <v>1108.3</v>
      </c>
      <c r="J786" s="78">
        <f t="shared" si="192"/>
        <v>3015.6</v>
      </c>
      <c r="K786" s="78">
        <f t="shared" si="192"/>
        <v>10638888.43</v>
      </c>
      <c r="L786" s="78">
        <f t="shared" si="192"/>
        <v>0</v>
      </c>
      <c r="M786" s="78">
        <f t="shared" si="192"/>
        <v>0</v>
      </c>
      <c r="N786" s="78">
        <f t="shared" si="192"/>
        <v>0</v>
      </c>
      <c r="O786" s="78">
        <f>SUM(O787:O791)</f>
        <v>10638888.43</v>
      </c>
      <c r="P786" s="78">
        <f t="shared" ref="P786:P791" si="193">K786/H786</f>
        <v>2983.674574417365</v>
      </c>
      <c r="Q786" s="80" t="s">
        <v>916</v>
      </c>
      <c r="R786" s="80" t="s">
        <v>916</v>
      </c>
      <c r="S786" s="3"/>
    </row>
    <row r="787" spans="1:19" ht="17.100000000000001" customHeight="1" x14ac:dyDescent="0.25">
      <c r="A787" s="106" t="s">
        <v>1257</v>
      </c>
      <c r="B787" s="118" t="s">
        <v>1153</v>
      </c>
      <c r="C787" s="106">
        <v>1986</v>
      </c>
      <c r="D787" s="106" t="s">
        <v>914</v>
      </c>
      <c r="E787" s="106" t="s">
        <v>918</v>
      </c>
      <c r="F787" s="104">
        <v>2</v>
      </c>
      <c r="G787" s="104">
        <v>1</v>
      </c>
      <c r="H787" s="28">
        <v>820.1</v>
      </c>
      <c r="I787" s="28">
        <v>0</v>
      </c>
      <c r="J787" s="28">
        <v>736.2</v>
      </c>
      <c r="K787" s="28">
        <f>SUM(L787:O787)</f>
        <v>553131.14</v>
      </c>
      <c r="L787" s="28">
        <v>0</v>
      </c>
      <c r="M787" s="28">
        <v>0</v>
      </c>
      <c r="N787" s="28">
        <v>0</v>
      </c>
      <c r="O787" s="28">
        <v>553131.14</v>
      </c>
      <c r="P787" s="66">
        <f t="shared" si="193"/>
        <v>674.46791854651872</v>
      </c>
      <c r="Q787" s="66">
        <v>9673</v>
      </c>
      <c r="R787" s="40" t="s">
        <v>1075</v>
      </c>
      <c r="S787" s="3"/>
    </row>
    <row r="788" spans="1:19" ht="21" customHeight="1" x14ac:dyDescent="0.25">
      <c r="A788" s="106" t="s">
        <v>1258</v>
      </c>
      <c r="B788" s="118" t="s">
        <v>729</v>
      </c>
      <c r="C788" s="106">
        <v>1969</v>
      </c>
      <c r="D788" s="106" t="s">
        <v>914</v>
      </c>
      <c r="E788" s="106" t="s">
        <v>913</v>
      </c>
      <c r="F788" s="104">
        <v>2</v>
      </c>
      <c r="G788" s="104">
        <v>1</v>
      </c>
      <c r="H788" s="28">
        <v>813</v>
      </c>
      <c r="I788" s="28">
        <v>29</v>
      </c>
      <c r="J788" s="28">
        <v>609.9</v>
      </c>
      <c r="K788" s="28">
        <f t="shared" ref="K788:K791" si="194">SUM(L788:O788)</f>
        <v>2226560</v>
      </c>
      <c r="L788" s="28">
        <v>0</v>
      </c>
      <c r="M788" s="28">
        <v>0</v>
      </c>
      <c r="N788" s="28">
        <v>0</v>
      </c>
      <c r="O788" s="28">
        <v>2226560</v>
      </c>
      <c r="P788" s="66">
        <f t="shared" si="193"/>
        <v>2738.6961869618694</v>
      </c>
      <c r="Q788" s="66">
        <v>9673</v>
      </c>
      <c r="R788" s="40" t="s">
        <v>553</v>
      </c>
      <c r="S788" s="3"/>
    </row>
    <row r="789" spans="1:19" ht="21" customHeight="1" x14ac:dyDescent="0.25">
      <c r="A789" s="106" t="s">
        <v>1259</v>
      </c>
      <c r="B789" s="118" t="s">
        <v>1030</v>
      </c>
      <c r="C789" s="106">
        <v>1972</v>
      </c>
      <c r="D789" s="106" t="s">
        <v>914</v>
      </c>
      <c r="E789" s="106" t="s">
        <v>913</v>
      </c>
      <c r="F789" s="104">
        <v>2</v>
      </c>
      <c r="G789" s="104">
        <v>2</v>
      </c>
      <c r="H789" s="28">
        <v>813</v>
      </c>
      <c r="I789" s="28">
        <v>717.3</v>
      </c>
      <c r="J789" s="28">
        <v>671.9</v>
      </c>
      <c r="K789" s="28">
        <f t="shared" si="194"/>
        <v>4066509.29</v>
      </c>
      <c r="L789" s="28">
        <v>0</v>
      </c>
      <c r="M789" s="28">
        <v>0</v>
      </c>
      <c r="N789" s="28">
        <v>0</v>
      </c>
      <c r="O789" s="28">
        <v>4066509.29</v>
      </c>
      <c r="P789" s="66">
        <f t="shared" si="193"/>
        <v>5001.8564452644523</v>
      </c>
      <c r="Q789" s="66">
        <v>9673</v>
      </c>
      <c r="R789" s="40" t="s">
        <v>553</v>
      </c>
      <c r="S789" s="3"/>
    </row>
    <row r="790" spans="1:19" ht="21" customHeight="1" x14ac:dyDescent="0.25">
      <c r="A790" s="106" t="s">
        <v>1260</v>
      </c>
      <c r="B790" s="118" t="s">
        <v>1192</v>
      </c>
      <c r="C790" s="106">
        <v>1991</v>
      </c>
      <c r="D790" s="106" t="s">
        <v>914</v>
      </c>
      <c r="E790" s="106" t="s">
        <v>918</v>
      </c>
      <c r="F790" s="104">
        <v>3</v>
      </c>
      <c r="G790" s="104">
        <v>2</v>
      </c>
      <c r="H790" s="28">
        <v>723.2</v>
      </c>
      <c r="I790" s="28">
        <v>0</v>
      </c>
      <c r="J790" s="28">
        <v>635.6</v>
      </c>
      <c r="K790" s="28">
        <f t="shared" si="194"/>
        <v>1170000</v>
      </c>
      <c r="L790" s="28">
        <v>0</v>
      </c>
      <c r="M790" s="28">
        <v>0</v>
      </c>
      <c r="N790" s="28">
        <v>0</v>
      </c>
      <c r="O790" s="28">
        <v>1170000</v>
      </c>
      <c r="P790" s="66">
        <f t="shared" si="193"/>
        <v>1617.8097345132742</v>
      </c>
      <c r="Q790" s="66">
        <v>9673</v>
      </c>
      <c r="R790" s="40" t="s">
        <v>553</v>
      </c>
      <c r="S790" s="3"/>
    </row>
    <row r="791" spans="1:19" ht="21" customHeight="1" x14ac:dyDescent="0.25">
      <c r="A791" s="106" t="s">
        <v>1261</v>
      </c>
      <c r="B791" s="118" t="s">
        <v>1031</v>
      </c>
      <c r="C791" s="106">
        <v>1978</v>
      </c>
      <c r="D791" s="106" t="s">
        <v>914</v>
      </c>
      <c r="E791" s="106" t="s">
        <v>913</v>
      </c>
      <c r="F791" s="104">
        <v>2</v>
      </c>
      <c r="G791" s="104">
        <v>1</v>
      </c>
      <c r="H791" s="28">
        <v>396.4</v>
      </c>
      <c r="I791" s="28">
        <v>362</v>
      </c>
      <c r="J791" s="28">
        <v>362</v>
      </c>
      <c r="K791" s="28">
        <f t="shared" si="194"/>
        <v>2622688</v>
      </c>
      <c r="L791" s="28">
        <v>0</v>
      </c>
      <c r="M791" s="28">
        <v>0</v>
      </c>
      <c r="N791" s="28">
        <v>0</v>
      </c>
      <c r="O791" s="28">
        <v>2622688</v>
      </c>
      <c r="P791" s="66">
        <f t="shared" si="193"/>
        <v>6616.2663975782043</v>
      </c>
      <c r="Q791" s="66">
        <v>9673</v>
      </c>
      <c r="R791" s="40" t="s">
        <v>553</v>
      </c>
      <c r="S791" s="3"/>
    </row>
    <row r="792" spans="1:19" ht="20.25" customHeight="1" x14ac:dyDescent="0.25">
      <c r="A792" s="183" t="s">
        <v>1490</v>
      </c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3"/>
    </row>
    <row r="793" spans="1:19" ht="39.950000000000003" customHeight="1" x14ac:dyDescent="0.25">
      <c r="A793" s="146" t="s">
        <v>707</v>
      </c>
      <c r="B793" s="146"/>
      <c r="C793" s="100" t="s">
        <v>916</v>
      </c>
      <c r="D793" s="100" t="s">
        <v>916</v>
      </c>
      <c r="E793" s="100" t="s">
        <v>916</v>
      </c>
      <c r="F793" s="81" t="s">
        <v>916</v>
      </c>
      <c r="G793" s="81" t="s">
        <v>916</v>
      </c>
      <c r="H793" s="82">
        <f t="shared" ref="H793:N793" si="195">SUM(H794:H805)</f>
        <v>7904.5999999999995</v>
      </c>
      <c r="I793" s="82">
        <f t="shared" si="195"/>
        <v>0</v>
      </c>
      <c r="J793" s="82">
        <f t="shared" si="195"/>
        <v>7646.9999999999991</v>
      </c>
      <c r="K793" s="82">
        <f t="shared" si="195"/>
        <v>21895084.059999999</v>
      </c>
      <c r="L793" s="82">
        <f t="shared" si="195"/>
        <v>0</v>
      </c>
      <c r="M793" s="82">
        <f t="shared" si="195"/>
        <v>0</v>
      </c>
      <c r="N793" s="82">
        <f t="shared" si="195"/>
        <v>0</v>
      </c>
      <c r="O793" s="82">
        <f>SUM(O794:O805)</f>
        <v>21895084.059999999</v>
      </c>
      <c r="P793" s="83">
        <f t="shared" ref="P793:P805" si="196">K793/H793</f>
        <v>2769.9167649216911</v>
      </c>
      <c r="Q793" s="9" t="s">
        <v>916</v>
      </c>
      <c r="R793" s="9" t="s">
        <v>916</v>
      </c>
      <c r="S793" s="3"/>
    </row>
    <row r="794" spans="1:19" ht="20.100000000000001" customHeight="1" x14ac:dyDescent="0.25">
      <c r="A794" s="107" t="s">
        <v>1262</v>
      </c>
      <c r="B794" s="118" t="s">
        <v>1035</v>
      </c>
      <c r="C794" s="85">
        <v>1965</v>
      </c>
      <c r="D794" s="107" t="s">
        <v>914</v>
      </c>
      <c r="E794" s="107" t="s">
        <v>913</v>
      </c>
      <c r="F794" s="104">
        <v>2</v>
      </c>
      <c r="G794" s="104">
        <v>3</v>
      </c>
      <c r="H794" s="35">
        <v>453.3</v>
      </c>
      <c r="I794" s="66">
        <v>0</v>
      </c>
      <c r="J794" s="35">
        <v>416.9</v>
      </c>
      <c r="K794" s="28">
        <f t="shared" ref="K794:K805" si="197">SUM(L794:O794)</f>
        <v>1081920</v>
      </c>
      <c r="L794" s="66">
        <v>0</v>
      </c>
      <c r="M794" s="66">
        <v>0</v>
      </c>
      <c r="N794" s="66">
        <v>0</v>
      </c>
      <c r="O794" s="28">
        <v>1081920</v>
      </c>
      <c r="P794" s="66">
        <f t="shared" si="196"/>
        <v>2386.7637326273989</v>
      </c>
      <c r="Q794" s="66">
        <v>9673</v>
      </c>
      <c r="R794" s="62" t="s">
        <v>562</v>
      </c>
      <c r="S794" s="3"/>
    </row>
    <row r="795" spans="1:19" ht="20.100000000000001" customHeight="1" x14ac:dyDescent="0.25">
      <c r="A795" s="107" t="s">
        <v>1263</v>
      </c>
      <c r="B795" s="118" t="s">
        <v>1036</v>
      </c>
      <c r="C795" s="85">
        <v>1964</v>
      </c>
      <c r="D795" s="107" t="s">
        <v>914</v>
      </c>
      <c r="E795" s="107" t="s">
        <v>913</v>
      </c>
      <c r="F795" s="104">
        <v>2</v>
      </c>
      <c r="G795" s="104">
        <v>2</v>
      </c>
      <c r="H795" s="35">
        <v>378.9</v>
      </c>
      <c r="I795" s="66">
        <v>0</v>
      </c>
      <c r="J795" s="35">
        <v>357.7</v>
      </c>
      <c r="K795" s="28">
        <f t="shared" si="197"/>
        <v>909440</v>
      </c>
      <c r="L795" s="66">
        <v>0</v>
      </c>
      <c r="M795" s="66">
        <v>0</v>
      </c>
      <c r="N795" s="66">
        <v>0</v>
      </c>
      <c r="O795" s="28">
        <v>909440</v>
      </c>
      <c r="P795" s="66">
        <f t="shared" si="196"/>
        <v>2400.2111375032991</v>
      </c>
      <c r="Q795" s="66">
        <v>9673</v>
      </c>
      <c r="R795" s="62" t="s">
        <v>562</v>
      </c>
      <c r="S795" s="3"/>
    </row>
    <row r="796" spans="1:19" ht="20.100000000000001" customHeight="1" x14ac:dyDescent="0.25">
      <c r="A796" s="107" t="s">
        <v>1270</v>
      </c>
      <c r="B796" s="118" t="s">
        <v>1037</v>
      </c>
      <c r="C796" s="85">
        <v>1972</v>
      </c>
      <c r="D796" s="107" t="s">
        <v>914</v>
      </c>
      <c r="E796" s="107" t="s">
        <v>913</v>
      </c>
      <c r="F796" s="104">
        <v>2</v>
      </c>
      <c r="G796" s="104">
        <v>2</v>
      </c>
      <c r="H796" s="35">
        <v>731.7</v>
      </c>
      <c r="I796" s="66">
        <v>0</v>
      </c>
      <c r="J796" s="35">
        <v>727.7</v>
      </c>
      <c r="K796" s="28">
        <f t="shared" si="197"/>
        <v>2101120</v>
      </c>
      <c r="L796" s="66">
        <v>0</v>
      </c>
      <c r="M796" s="66">
        <v>0</v>
      </c>
      <c r="N796" s="66">
        <v>0</v>
      </c>
      <c r="O796" s="28">
        <v>2101120</v>
      </c>
      <c r="P796" s="66">
        <f t="shared" si="196"/>
        <v>2871.5593822604892</v>
      </c>
      <c r="Q796" s="66">
        <v>9673</v>
      </c>
      <c r="R796" s="62" t="s">
        <v>562</v>
      </c>
      <c r="S796" s="3"/>
    </row>
    <row r="797" spans="1:19" ht="20.100000000000001" customHeight="1" x14ac:dyDescent="0.25">
      <c r="A797" s="107" t="s">
        <v>1301</v>
      </c>
      <c r="B797" s="118" t="s">
        <v>1038</v>
      </c>
      <c r="C797" s="85">
        <v>1971</v>
      </c>
      <c r="D797" s="107" t="s">
        <v>914</v>
      </c>
      <c r="E797" s="107" t="s">
        <v>913</v>
      </c>
      <c r="F797" s="104">
        <v>2</v>
      </c>
      <c r="G797" s="104">
        <v>2</v>
      </c>
      <c r="H797" s="35">
        <v>728.1</v>
      </c>
      <c r="I797" s="66">
        <v>0</v>
      </c>
      <c r="J797" s="35">
        <v>725.7</v>
      </c>
      <c r="K797" s="28">
        <f t="shared" si="197"/>
        <v>2101120</v>
      </c>
      <c r="L797" s="66">
        <v>0</v>
      </c>
      <c r="M797" s="66">
        <v>0</v>
      </c>
      <c r="N797" s="66">
        <v>0</v>
      </c>
      <c r="O797" s="28">
        <v>2101120</v>
      </c>
      <c r="P797" s="66">
        <f t="shared" si="196"/>
        <v>2885.7574508996017</v>
      </c>
      <c r="Q797" s="66">
        <v>9673</v>
      </c>
      <c r="R797" s="62" t="s">
        <v>562</v>
      </c>
      <c r="S797" s="3"/>
    </row>
    <row r="798" spans="1:19" ht="20.100000000000001" customHeight="1" x14ac:dyDescent="0.25">
      <c r="A798" s="107" t="s">
        <v>1302</v>
      </c>
      <c r="B798" s="118" t="s">
        <v>1039</v>
      </c>
      <c r="C798" s="85">
        <v>1970</v>
      </c>
      <c r="D798" s="107" t="s">
        <v>914</v>
      </c>
      <c r="E798" s="107" t="s">
        <v>913</v>
      </c>
      <c r="F798" s="104">
        <v>2</v>
      </c>
      <c r="G798" s="104">
        <v>2</v>
      </c>
      <c r="H798" s="35">
        <v>734.1</v>
      </c>
      <c r="I798" s="66">
        <v>0</v>
      </c>
      <c r="J798" s="35">
        <v>708.6</v>
      </c>
      <c r="K798" s="28">
        <f t="shared" si="197"/>
        <v>2101120</v>
      </c>
      <c r="L798" s="66">
        <v>0</v>
      </c>
      <c r="M798" s="66">
        <v>0</v>
      </c>
      <c r="N798" s="66">
        <v>0</v>
      </c>
      <c r="O798" s="28">
        <v>2101120</v>
      </c>
      <c r="P798" s="66">
        <f t="shared" si="196"/>
        <v>2862.1713662988691</v>
      </c>
      <c r="Q798" s="66">
        <v>9673</v>
      </c>
      <c r="R798" s="62" t="s">
        <v>562</v>
      </c>
      <c r="S798" s="3"/>
    </row>
    <row r="799" spans="1:19" ht="20.100000000000001" customHeight="1" x14ac:dyDescent="0.25">
      <c r="A799" s="107" t="s">
        <v>1303</v>
      </c>
      <c r="B799" s="118" t="s">
        <v>1040</v>
      </c>
      <c r="C799" s="85">
        <v>1977</v>
      </c>
      <c r="D799" s="107" t="s">
        <v>914</v>
      </c>
      <c r="E799" s="107" t="s">
        <v>918</v>
      </c>
      <c r="F799" s="104">
        <v>2</v>
      </c>
      <c r="G799" s="104">
        <v>3</v>
      </c>
      <c r="H799" s="35">
        <v>774.8</v>
      </c>
      <c r="I799" s="66">
        <v>0</v>
      </c>
      <c r="J799" s="35">
        <v>772.5</v>
      </c>
      <c r="K799" s="28">
        <f t="shared" si="197"/>
        <v>2101120</v>
      </c>
      <c r="L799" s="66">
        <v>0</v>
      </c>
      <c r="M799" s="66">
        <v>0</v>
      </c>
      <c r="N799" s="66">
        <v>0</v>
      </c>
      <c r="O799" s="28">
        <v>2101120</v>
      </c>
      <c r="P799" s="66">
        <f t="shared" si="196"/>
        <v>2711.8224057821376</v>
      </c>
      <c r="Q799" s="66">
        <v>9673</v>
      </c>
      <c r="R799" s="62" t="s">
        <v>562</v>
      </c>
      <c r="S799" s="3"/>
    </row>
    <row r="800" spans="1:19" ht="20.100000000000001" customHeight="1" x14ac:dyDescent="0.25">
      <c r="A800" s="107" t="s">
        <v>1304</v>
      </c>
      <c r="B800" s="118" t="s">
        <v>1041</v>
      </c>
      <c r="C800" s="85">
        <v>1964</v>
      </c>
      <c r="D800" s="107" t="s">
        <v>914</v>
      </c>
      <c r="E800" s="107" t="s">
        <v>913</v>
      </c>
      <c r="F800" s="104">
        <v>2</v>
      </c>
      <c r="G800" s="104">
        <v>2</v>
      </c>
      <c r="H800" s="35">
        <v>372.2</v>
      </c>
      <c r="I800" s="66">
        <v>0</v>
      </c>
      <c r="J800" s="35">
        <v>365.9</v>
      </c>
      <c r="K800" s="28">
        <f t="shared" si="197"/>
        <v>909440</v>
      </c>
      <c r="L800" s="66">
        <v>0</v>
      </c>
      <c r="M800" s="66">
        <v>0</v>
      </c>
      <c r="N800" s="66">
        <v>0</v>
      </c>
      <c r="O800" s="28">
        <v>909440</v>
      </c>
      <c r="P800" s="66">
        <f t="shared" si="196"/>
        <v>2443.4175174637294</v>
      </c>
      <c r="Q800" s="66">
        <v>9673</v>
      </c>
      <c r="R800" s="62" t="s">
        <v>562</v>
      </c>
      <c r="S800" s="3"/>
    </row>
    <row r="801" spans="1:19" ht="20.100000000000001" customHeight="1" x14ac:dyDescent="0.25">
      <c r="A801" s="107" t="s">
        <v>1305</v>
      </c>
      <c r="B801" s="118" t="s">
        <v>1042</v>
      </c>
      <c r="C801" s="85">
        <v>1968</v>
      </c>
      <c r="D801" s="107" t="s">
        <v>914</v>
      </c>
      <c r="E801" s="107" t="s">
        <v>913</v>
      </c>
      <c r="F801" s="104">
        <v>2</v>
      </c>
      <c r="G801" s="104">
        <v>2</v>
      </c>
      <c r="H801" s="35">
        <v>380.7</v>
      </c>
      <c r="I801" s="66">
        <v>0</v>
      </c>
      <c r="J801" s="35">
        <v>377.2</v>
      </c>
      <c r="K801" s="28">
        <f t="shared" si="197"/>
        <v>1728480</v>
      </c>
      <c r="L801" s="66">
        <v>0</v>
      </c>
      <c r="M801" s="66">
        <v>0</v>
      </c>
      <c r="N801" s="66">
        <v>0</v>
      </c>
      <c r="O801" s="28">
        <v>1728480</v>
      </c>
      <c r="P801" s="66">
        <f t="shared" si="196"/>
        <v>4540.26792750197</v>
      </c>
      <c r="Q801" s="66">
        <v>9673</v>
      </c>
      <c r="R801" s="40" t="s">
        <v>553</v>
      </c>
      <c r="S801" s="3"/>
    </row>
    <row r="802" spans="1:19" ht="20.100000000000001" customHeight="1" x14ac:dyDescent="0.25">
      <c r="A802" s="107" t="s">
        <v>1306</v>
      </c>
      <c r="B802" s="118" t="s">
        <v>1043</v>
      </c>
      <c r="C802" s="85">
        <v>1975</v>
      </c>
      <c r="D802" s="107" t="s">
        <v>914</v>
      </c>
      <c r="E802" s="107" t="s">
        <v>918</v>
      </c>
      <c r="F802" s="104">
        <v>2</v>
      </c>
      <c r="G802" s="104">
        <v>3</v>
      </c>
      <c r="H802" s="35">
        <v>769</v>
      </c>
      <c r="I802" s="66">
        <v>0</v>
      </c>
      <c r="J802" s="35">
        <v>691.4</v>
      </c>
      <c r="K802" s="28">
        <f t="shared" si="197"/>
        <v>2441296</v>
      </c>
      <c r="L802" s="66">
        <v>0</v>
      </c>
      <c r="M802" s="66">
        <v>0</v>
      </c>
      <c r="N802" s="66">
        <v>0</v>
      </c>
      <c r="O802" s="28">
        <v>2441296</v>
      </c>
      <c r="P802" s="66">
        <f t="shared" si="196"/>
        <v>3174.6371911573474</v>
      </c>
      <c r="Q802" s="66">
        <v>9673</v>
      </c>
      <c r="R802" s="40" t="s">
        <v>553</v>
      </c>
      <c r="S802" s="3"/>
    </row>
    <row r="803" spans="1:19" ht="20.100000000000001" customHeight="1" x14ac:dyDescent="0.25">
      <c r="A803" s="107" t="s">
        <v>1307</v>
      </c>
      <c r="B803" s="118" t="s">
        <v>1250</v>
      </c>
      <c r="C803" s="85">
        <v>1983</v>
      </c>
      <c r="D803" s="107" t="s">
        <v>914</v>
      </c>
      <c r="E803" s="107" t="s">
        <v>913</v>
      </c>
      <c r="F803" s="104">
        <v>2</v>
      </c>
      <c r="G803" s="104">
        <v>3</v>
      </c>
      <c r="H803" s="35">
        <v>1681.2</v>
      </c>
      <c r="I803" s="66">
        <v>0</v>
      </c>
      <c r="J803" s="35">
        <v>1681.2</v>
      </c>
      <c r="K803" s="28">
        <f t="shared" si="197"/>
        <v>2521800</v>
      </c>
      <c r="L803" s="66">
        <v>0</v>
      </c>
      <c r="M803" s="66">
        <v>0</v>
      </c>
      <c r="N803" s="66">
        <v>0</v>
      </c>
      <c r="O803" s="28">
        <v>2521800</v>
      </c>
      <c r="P803" s="66">
        <f t="shared" si="196"/>
        <v>1500</v>
      </c>
      <c r="Q803" s="66">
        <v>9673</v>
      </c>
      <c r="R803" s="40" t="s">
        <v>553</v>
      </c>
      <c r="S803" s="3"/>
    </row>
    <row r="804" spans="1:19" ht="20.100000000000001" customHeight="1" x14ac:dyDescent="0.25">
      <c r="A804" s="107" t="s">
        <v>1308</v>
      </c>
      <c r="B804" s="118" t="s">
        <v>1044</v>
      </c>
      <c r="C804" s="85">
        <v>1965</v>
      </c>
      <c r="D804" s="107" t="s">
        <v>914</v>
      </c>
      <c r="E804" s="107" t="s">
        <v>913</v>
      </c>
      <c r="F804" s="104">
        <v>2</v>
      </c>
      <c r="G804" s="104">
        <v>2</v>
      </c>
      <c r="H804" s="35">
        <v>156</v>
      </c>
      <c r="I804" s="66">
        <v>0</v>
      </c>
      <c r="J804" s="35">
        <v>141</v>
      </c>
      <c r="K804" s="28">
        <f t="shared" si="197"/>
        <v>913630.66</v>
      </c>
      <c r="L804" s="66">
        <v>0</v>
      </c>
      <c r="M804" s="66">
        <v>0</v>
      </c>
      <c r="N804" s="66">
        <v>0</v>
      </c>
      <c r="O804" s="28">
        <v>913630.66</v>
      </c>
      <c r="P804" s="66">
        <f t="shared" si="196"/>
        <v>5856.6067948717955</v>
      </c>
      <c r="Q804" s="66">
        <v>9673</v>
      </c>
      <c r="R804" s="40" t="s">
        <v>553</v>
      </c>
      <c r="S804" s="3"/>
    </row>
    <row r="805" spans="1:19" ht="20.100000000000001" customHeight="1" x14ac:dyDescent="0.25">
      <c r="A805" s="107" t="s">
        <v>1309</v>
      </c>
      <c r="B805" s="118" t="s">
        <v>1045</v>
      </c>
      <c r="C805" s="85">
        <v>1971</v>
      </c>
      <c r="D805" s="107" t="s">
        <v>914</v>
      </c>
      <c r="E805" s="107" t="s">
        <v>913</v>
      </c>
      <c r="F805" s="104">
        <v>2</v>
      </c>
      <c r="G805" s="104">
        <v>2</v>
      </c>
      <c r="H805" s="35">
        <v>744.6</v>
      </c>
      <c r="I805" s="66">
        <v>0</v>
      </c>
      <c r="J805" s="35">
        <v>681.2</v>
      </c>
      <c r="K805" s="28">
        <f t="shared" si="197"/>
        <v>2984597.4</v>
      </c>
      <c r="L805" s="66">
        <v>0</v>
      </c>
      <c r="M805" s="66">
        <v>0</v>
      </c>
      <c r="N805" s="66">
        <v>0</v>
      </c>
      <c r="O805" s="28">
        <v>2984597.4</v>
      </c>
      <c r="P805" s="66">
        <f t="shared" si="196"/>
        <v>4008.323126510878</v>
      </c>
      <c r="Q805" s="66">
        <v>9673</v>
      </c>
      <c r="R805" s="40" t="s">
        <v>553</v>
      </c>
      <c r="S805" s="3"/>
    </row>
    <row r="806" spans="1:19" ht="20.100000000000001" customHeight="1" x14ac:dyDescent="0.25">
      <c r="A806" s="183" t="s">
        <v>1491</v>
      </c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3"/>
    </row>
    <row r="807" spans="1:19" ht="42" customHeight="1" x14ac:dyDescent="0.25">
      <c r="A807" s="146" t="s">
        <v>690</v>
      </c>
      <c r="B807" s="146"/>
      <c r="C807" s="100" t="s">
        <v>916</v>
      </c>
      <c r="D807" s="100" t="s">
        <v>916</v>
      </c>
      <c r="E807" s="100" t="s">
        <v>916</v>
      </c>
      <c r="F807" s="81" t="s">
        <v>916</v>
      </c>
      <c r="G807" s="81" t="s">
        <v>916</v>
      </c>
      <c r="H807" s="83">
        <f t="shared" ref="H807:N807" si="198">SUM(H808)</f>
        <v>733.4</v>
      </c>
      <c r="I807" s="83">
        <f t="shared" si="198"/>
        <v>700</v>
      </c>
      <c r="J807" s="83">
        <f t="shared" si="198"/>
        <v>700</v>
      </c>
      <c r="K807" s="83">
        <f t="shared" si="198"/>
        <v>1958561.36</v>
      </c>
      <c r="L807" s="83">
        <f t="shared" si="198"/>
        <v>0</v>
      </c>
      <c r="M807" s="83">
        <f t="shared" si="198"/>
        <v>0</v>
      </c>
      <c r="N807" s="83">
        <f t="shared" si="198"/>
        <v>0</v>
      </c>
      <c r="O807" s="83">
        <f>SUM(O808)</f>
        <v>1958561.36</v>
      </c>
      <c r="P807" s="83">
        <f>K807/H807</f>
        <v>2670.5227161167168</v>
      </c>
      <c r="Q807" s="9" t="s">
        <v>916</v>
      </c>
      <c r="R807" s="9" t="s">
        <v>916</v>
      </c>
      <c r="S807" s="3"/>
    </row>
    <row r="808" spans="1:19" ht="21" customHeight="1" x14ac:dyDescent="0.25">
      <c r="A808" s="107" t="s">
        <v>1310</v>
      </c>
      <c r="B808" s="118" t="s">
        <v>1034</v>
      </c>
      <c r="C808" s="106">
        <v>1983</v>
      </c>
      <c r="D808" s="107" t="s">
        <v>914</v>
      </c>
      <c r="E808" s="107" t="s">
        <v>918</v>
      </c>
      <c r="F808" s="104">
        <v>3</v>
      </c>
      <c r="G808" s="104">
        <v>2</v>
      </c>
      <c r="H808" s="35">
        <v>733.4</v>
      </c>
      <c r="I808" s="35">
        <v>700</v>
      </c>
      <c r="J808" s="35">
        <v>700</v>
      </c>
      <c r="K808" s="28">
        <f t="shared" ref="K808" si="199">SUM(L808:O808)</f>
        <v>1958561.36</v>
      </c>
      <c r="L808" s="66">
        <v>0</v>
      </c>
      <c r="M808" s="66">
        <v>0</v>
      </c>
      <c r="N808" s="66">
        <v>0</v>
      </c>
      <c r="O808" s="28">
        <v>1958561.36</v>
      </c>
      <c r="P808" s="66">
        <f>K808/H808</f>
        <v>2670.5227161167168</v>
      </c>
      <c r="Q808" s="66">
        <v>9673</v>
      </c>
      <c r="R808" s="40" t="s">
        <v>553</v>
      </c>
      <c r="S808" s="3"/>
    </row>
    <row r="809" spans="1:19" ht="20.100000000000001" customHeight="1" x14ac:dyDescent="0.25">
      <c r="A809" s="183" t="s">
        <v>1492</v>
      </c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3"/>
    </row>
    <row r="810" spans="1:19" ht="42" customHeight="1" x14ac:dyDescent="0.25">
      <c r="A810" s="146" t="s">
        <v>691</v>
      </c>
      <c r="B810" s="146"/>
      <c r="C810" s="100" t="s">
        <v>916</v>
      </c>
      <c r="D810" s="100" t="s">
        <v>916</v>
      </c>
      <c r="E810" s="100" t="s">
        <v>916</v>
      </c>
      <c r="F810" s="81" t="s">
        <v>916</v>
      </c>
      <c r="G810" s="81" t="s">
        <v>916</v>
      </c>
      <c r="H810" s="82">
        <f t="shared" ref="H810:N810" si="200">SUM(H811:H812)</f>
        <v>2347.37</v>
      </c>
      <c r="I810" s="82">
        <f t="shared" si="200"/>
        <v>2041.75</v>
      </c>
      <c r="J810" s="82">
        <f t="shared" si="200"/>
        <v>1518.2</v>
      </c>
      <c r="K810" s="82">
        <f t="shared" si="200"/>
        <v>10691575</v>
      </c>
      <c r="L810" s="82">
        <f t="shared" si="200"/>
        <v>0</v>
      </c>
      <c r="M810" s="82">
        <f t="shared" si="200"/>
        <v>0</v>
      </c>
      <c r="N810" s="82">
        <f t="shared" si="200"/>
        <v>0</v>
      </c>
      <c r="O810" s="82">
        <f>SUM(O811:O812)</f>
        <v>10691575</v>
      </c>
      <c r="P810" s="83">
        <f>K810/H810</f>
        <v>4554.7037748629318</v>
      </c>
      <c r="Q810" s="9" t="s">
        <v>916</v>
      </c>
      <c r="R810" s="9" t="s">
        <v>916</v>
      </c>
      <c r="S810" s="3"/>
    </row>
    <row r="811" spans="1:19" ht="21" customHeight="1" x14ac:dyDescent="0.25">
      <c r="A811" s="107" t="s">
        <v>1311</v>
      </c>
      <c r="B811" s="118" t="s">
        <v>1032</v>
      </c>
      <c r="C811" s="106">
        <v>1968</v>
      </c>
      <c r="D811" s="107" t="s">
        <v>914</v>
      </c>
      <c r="E811" s="107" t="s">
        <v>913</v>
      </c>
      <c r="F811" s="104">
        <v>3</v>
      </c>
      <c r="G811" s="104">
        <v>2</v>
      </c>
      <c r="H811" s="35">
        <v>1189.52</v>
      </c>
      <c r="I811" s="35">
        <v>1091.5999999999999</v>
      </c>
      <c r="J811" s="35">
        <v>1035.4000000000001</v>
      </c>
      <c r="K811" s="28">
        <f t="shared" ref="K811:K812" si="201">SUM(L811:O811)</f>
        <v>6896375</v>
      </c>
      <c r="L811" s="66">
        <v>0</v>
      </c>
      <c r="M811" s="66">
        <v>0</v>
      </c>
      <c r="N811" s="66">
        <v>0</v>
      </c>
      <c r="O811" s="28">
        <v>6896375</v>
      </c>
      <c r="P811" s="66">
        <f>K811/H811</f>
        <v>5797.61164167059</v>
      </c>
      <c r="Q811" s="66">
        <v>9673</v>
      </c>
      <c r="R811" s="40" t="s">
        <v>553</v>
      </c>
      <c r="S811" s="3"/>
    </row>
    <row r="812" spans="1:19" ht="21" customHeight="1" x14ac:dyDescent="0.25">
      <c r="A812" s="107" t="s">
        <v>1312</v>
      </c>
      <c r="B812" s="118" t="s">
        <v>1033</v>
      </c>
      <c r="C812" s="106">
        <v>1969</v>
      </c>
      <c r="D812" s="107" t="s">
        <v>914</v>
      </c>
      <c r="E812" s="107" t="s">
        <v>913</v>
      </c>
      <c r="F812" s="104">
        <v>3</v>
      </c>
      <c r="G812" s="104">
        <v>2</v>
      </c>
      <c r="H812" s="35">
        <v>1157.8499999999999</v>
      </c>
      <c r="I812" s="35">
        <v>950.15</v>
      </c>
      <c r="J812" s="35">
        <v>482.8</v>
      </c>
      <c r="K812" s="28">
        <f t="shared" si="201"/>
        <v>3795200</v>
      </c>
      <c r="L812" s="66">
        <v>0</v>
      </c>
      <c r="M812" s="66">
        <v>0</v>
      </c>
      <c r="N812" s="66">
        <v>0</v>
      </c>
      <c r="O812" s="28">
        <v>3795200</v>
      </c>
      <c r="P812" s="66">
        <f>K812/H812</f>
        <v>3277.7993695210953</v>
      </c>
      <c r="Q812" s="66">
        <v>9673</v>
      </c>
      <c r="R812" s="40" t="s">
        <v>553</v>
      </c>
      <c r="S812" s="3"/>
    </row>
    <row r="813" spans="1:19" ht="20.25" customHeight="1" x14ac:dyDescent="0.25">
      <c r="A813" s="183" t="s">
        <v>1493</v>
      </c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3"/>
    </row>
    <row r="814" spans="1:19" ht="39.950000000000003" customHeight="1" x14ac:dyDescent="0.25">
      <c r="A814" s="146" t="s">
        <v>692</v>
      </c>
      <c r="B814" s="146"/>
      <c r="C814" s="102" t="s">
        <v>916</v>
      </c>
      <c r="D814" s="102" t="s">
        <v>916</v>
      </c>
      <c r="E814" s="102" t="s">
        <v>916</v>
      </c>
      <c r="F814" s="20" t="s">
        <v>916</v>
      </c>
      <c r="G814" s="20" t="s">
        <v>916</v>
      </c>
      <c r="H814" s="78">
        <f t="shared" ref="H814:N814" si="202">SUM(H815:H849)</f>
        <v>69578.7</v>
      </c>
      <c r="I814" s="78">
        <f t="shared" si="202"/>
        <v>54028.30000000001</v>
      </c>
      <c r="J814" s="78">
        <f t="shared" si="202"/>
        <v>54524.499999999993</v>
      </c>
      <c r="K814" s="78">
        <f t="shared" si="202"/>
        <v>210484518.84</v>
      </c>
      <c r="L814" s="78">
        <f t="shared" si="202"/>
        <v>0</v>
      </c>
      <c r="M814" s="78">
        <f t="shared" si="202"/>
        <v>0</v>
      </c>
      <c r="N814" s="78">
        <f t="shared" si="202"/>
        <v>0</v>
      </c>
      <c r="O814" s="78">
        <f>SUM(O815:O849)</f>
        <v>210484518.84</v>
      </c>
      <c r="P814" s="78">
        <f t="shared" ref="P814" si="203">K814/H814</f>
        <v>3025.1286505784101</v>
      </c>
      <c r="Q814" s="80" t="s">
        <v>916</v>
      </c>
      <c r="R814" s="80" t="s">
        <v>916</v>
      </c>
      <c r="S814" s="3"/>
    </row>
    <row r="815" spans="1:19" ht="17.100000000000001" customHeight="1" x14ac:dyDescent="0.25">
      <c r="A815" s="157" t="s">
        <v>1313</v>
      </c>
      <c r="B815" s="159" t="s">
        <v>708</v>
      </c>
      <c r="C815" s="161">
        <v>1986</v>
      </c>
      <c r="D815" s="161">
        <v>2015</v>
      </c>
      <c r="E815" s="166" t="s">
        <v>913</v>
      </c>
      <c r="F815" s="168">
        <v>6</v>
      </c>
      <c r="G815" s="168">
        <v>8</v>
      </c>
      <c r="H815" s="152">
        <v>6552.4</v>
      </c>
      <c r="I815" s="152">
        <v>5371.3</v>
      </c>
      <c r="J815" s="152">
        <v>5163.1000000000004</v>
      </c>
      <c r="K815" s="28">
        <f t="shared" ref="K815:K849" si="204">SUM(L815:O815)</f>
        <v>10252545.67</v>
      </c>
      <c r="L815" s="28">
        <v>0</v>
      </c>
      <c r="M815" s="28">
        <v>0</v>
      </c>
      <c r="N815" s="28">
        <v>0</v>
      </c>
      <c r="O815" s="28">
        <v>10252545.67</v>
      </c>
      <c r="P815" s="28">
        <f t="shared" ref="P815:P849" si="205">K815/H815</f>
        <v>1564.7008225993529</v>
      </c>
      <c r="Q815" s="28">
        <v>9673</v>
      </c>
      <c r="R815" s="62" t="s">
        <v>1075</v>
      </c>
      <c r="S815" s="3"/>
    </row>
    <row r="816" spans="1:19" ht="17.100000000000001" customHeight="1" x14ac:dyDescent="0.25">
      <c r="A816" s="158"/>
      <c r="B816" s="160"/>
      <c r="C816" s="162"/>
      <c r="D816" s="162"/>
      <c r="E816" s="167"/>
      <c r="F816" s="169"/>
      <c r="G816" s="169"/>
      <c r="H816" s="153"/>
      <c r="I816" s="153"/>
      <c r="J816" s="153"/>
      <c r="K816" s="28">
        <f t="shared" si="204"/>
        <v>1568086.77</v>
      </c>
      <c r="L816" s="28">
        <v>0</v>
      </c>
      <c r="M816" s="28">
        <v>0</v>
      </c>
      <c r="N816" s="28">
        <v>0</v>
      </c>
      <c r="O816" s="28">
        <v>1568086.77</v>
      </c>
      <c r="P816" s="28">
        <f>K816/H815</f>
        <v>239.31487241316159</v>
      </c>
      <c r="Q816" s="28">
        <v>9673</v>
      </c>
      <c r="R816" s="62" t="s">
        <v>553</v>
      </c>
      <c r="S816" s="3"/>
    </row>
    <row r="817" spans="1:19" ht="17.100000000000001" customHeight="1" x14ac:dyDescent="0.25">
      <c r="A817" s="107" t="s">
        <v>1365</v>
      </c>
      <c r="B817" s="118" t="s">
        <v>1046</v>
      </c>
      <c r="C817" s="106">
        <v>1960</v>
      </c>
      <c r="D817" s="106" t="s">
        <v>914</v>
      </c>
      <c r="E817" s="106" t="s">
        <v>913</v>
      </c>
      <c r="F817" s="104">
        <v>2</v>
      </c>
      <c r="G817" s="104">
        <v>2</v>
      </c>
      <c r="H817" s="28">
        <v>620.1</v>
      </c>
      <c r="I817" s="28">
        <v>574.6</v>
      </c>
      <c r="J817" s="28">
        <v>542.79999999999995</v>
      </c>
      <c r="K817" s="28">
        <f t="shared" si="204"/>
        <v>2175803.0299999998</v>
      </c>
      <c r="L817" s="28">
        <v>0</v>
      </c>
      <c r="M817" s="28">
        <v>0</v>
      </c>
      <c r="N817" s="28">
        <v>0</v>
      </c>
      <c r="O817" s="28">
        <v>2175803.0299999998</v>
      </c>
      <c r="P817" s="28">
        <f t="shared" si="205"/>
        <v>3508.7937913239793</v>
      </c>
      <c r="Q817" s="28">
        <v>9673</v>
      </c>
      <c r="R817" s="40" t="s">
        <v>553</v>
      </c>
      <c r="S817" s="3"/>
    </row>
    <row r="818" spans="1:19" ht="17.100000000000001" customHeight="1" x14ac:dyDescent="0.25">
      <c r="A818" s="107" t="s">
        <v>1314</v>
      </c>
      <c r="B818" s="118" t="s">
        <v>1047</v>
      </c>
      <c r="C818" s="106">
        <v>1961</v>
      </c>
      <c r="D818" s="106" t="s">
        <v>914</v>
      </c>
      <c r="E818" s="106" t="s">
        <v>913</v>
      </c>
      <c r="F818" s="104">
        <v>2</v>
      </c>
      <c r="G818" s="104">
        <v>2</v>
      </c>
      <c r="H818" s="28">
        <v>638.4</v>
      </c>
      <c r="I818" s="28">
        <v>592.20000000000005</v>
      </c>
      <c r="J818" s="28">
        <v>494.7</v>
      </c>
      <c r="K818" s="28">
        <f t="shared" si="204"/>
        <v>6666848.6600000001</v>
      </c>
      <c r="L818" s="28">
        <v>0</v>
      </c>
      <c r="M818" s="28">
        <v>0</v>
      </c>
      <c r="N818" s="28">
        <v>0</v>
      </c>
      <c r="O818" s="28">
        <v>6666848.6600000001</v>
      </c>
      <c r="P818" s="28">
        <f t="shared" si="205"/>
        <v>10443.058677944862</v>
      </c>
      <c r="Q818" s="28">
        <v>9673</v>
      </c>
      <c r="R818" s="40" t="s">
        <v>553</v>
      </c>
      <c r="S818" s="3"/>
    </row>
    <row r="819" spans="1:19" ht="17.100000000000001" customHeight="1" x14ac:dyDescent="0.25">
      <c r="A819" s="107" t="s">
        <v>1315</v>
      </c>
      <c r="B819" s="118" t="s">
        <v>1048</v>
      </c>
      <c r="C819" s="106">
        <v>1955</v>
      </c>
      <c r="D819" s="106" t="s">
        <v>914</v>
      </c>
      <c r="E819" s="106" t="s">
        <v>913</v>
      </c>
      <c r="F819" s="104">
        <v>2</v>
      </c>
      <c r="G819" s="104">
        <v>2</v>
      </c>
      <c r="H819" s="28">
        <v>442.8</v>
      </c>
      <c r="I819" s="28">
        <v>404</v>
      </c>
      <c r="J819" s="28">
        <v>337.8</v>
      </c>
      <c r="K819" s="28">
        <f t="shared" si="204"/>
        <v>1541441.64</v>
      </c>
      <c r="L819" s="28">
        <v>0</v>
      </c>
      <c r="M819" s="28">
        <v>0</v>
      </c>
      <c r="N819" s="28">
        <v>0</v>
      </c>
      <c r="O819" s="28">
        <v>1541441.64</v>
      </c>
      <c r="P819" s="28">
        <f t="shared" si="205"/>
        <v>3481.123848238482</v>
      </c>
      <c r="Q819" s="28">
        <v>9673</v>
      </c>
      <c r="R819" s="40" t="s">
        <v>553</v>
      </c>
      <c r="S819" s="3"/>
    </row>
    <row r="820" spans="1:19" ht="17.100000000000001" customHeight="1" x14ac:dyDescent="0.25">
      <c r="A820" s="157" t="s">
        <v>1316</v>
      </c>
      <c r="B820" s="159" t="s">
        <v>633</v>
      </c>
      <c r="C820" s="161">
        <v>1978</v>
      </c>
      <c r="D820" s="161">
        <v>2015</v>
      </c>
      <c r="E820" s="166" t="s">
        <v>918</v>
      </c>
      <c r="F820" s="168">
        <v>5</v>
      </c>
      <c r="G820" s="168">
        <v>8</v>
      </c>
      <c r="H820" s="152">
        <v>4555.8999999999996</v>
      </c>
      <c r="I820" s="152">
        <v>3964.6</v>
      </c>
      <c r="J820" s="152">
        <v>3806</v>
      </c>
      <c r="K820" s="28">
        <f t="shared" si="204"/>
        <v>10699671.52</v>
      </c>
      <c r="L820" s="28">
        <v>0</v>
      </c>
      <c r="M820" s="28">
        <v>0</v>
      </c>
      <c r="N820" s="28">
        <v>0</v>
      </c>
      <c r="O820" s="28">
        <v>10699671.52</v>
      </c>
      <c r="P820" s="28">
        <f t="shared" si="205"/>
        <v>2348.5308105972476</v>
      </c>
      <c r="Q820" s="28">
        <v>9673</v>
      </c>
      <c r="R820" s="62" t="s">
        <v>1075</v>
      </c>
      <c r="S820" s="3"/>
    </row>
    <row r="821" spans="1:19" ht="17.100000000000001" customHeight="1" x14ac:dyDescent="0.25">
      <c r="A821" s="158"/>
      <c r="B821" s="160"/>
      <c r="C821" s="162"/>
      <c r="D821" s="162"/>
      <c r="E821" s="167"/>
      <c r="F821" s="169"/>
      <c r="G821" s="169"/>
      <c r="H821" s="153"/>
      <c r="I821" s="153"/>
      <c r="J821" s="153"/>
      <c r="K821" s="28">
        <f t="shared" si="204"/>
        <v>905972.21</v>
      </c>
      <c r="L821" s="28">
        <v>0</v>
      </c>
      <c r="M821" s="28">
        <v>0</v>
      </c>
      <c r="N821" s="28">
        <v>0</v>
      </c>
      <c r="O821" s="28">
        <v>905972.21</v>
      </c>
      <c r="P821" s="28">
        <f>K821/H820</f>
        <v>198.85691301389409</v>
      </c>
      <c r="Q821" s="28">
        <v>9673</v>
      </c>
      <c r="R821" s="62" t="s">
        <v>553</v>
      </c>
      <c r="S821" s="3"/>
    </row>
    <row r="822" spans="1:19" ht="20.100000000000001" customHeight="1" x14ac:dyDescent="0.25">
      <c r="A822" s="107" t="s">
        <v>1317</v>
      </c>
      <c r="B822" s="118" t="s">
        <v>1049</v>
      </c>
      <c r="C822" s="106">
        <v>1955</v>
      </c>
      <c r="D822" s="106" t="s">
        <v>914</v>
      </c>
      <c r="E822" s="106" t="s">
        <v>913</v>
      </c>
      <c r="F822" s="104">
        <v>2</v>
      </c>
      <c r="G822" s="104">
        <v>1</v>
      </c>
      <c r="H822" s="28">
        <v>416.5</v>
      </c>
      <c r="I822" s="28">
        <v>366.6</v>
      </c>
      <c r="J822" s="28">
        <v>307.60000000000002</v>
      </c>
      <c r="K822" s="28">
        <f t="shared" si="204"/>
        <v>1690143.83</v>
      </c>
      <c r="L822" s="28">
        <v>0</v>
      </c>
      <c r="M822" s="28">
        <v>0</v>
      </c>
      <c r="N822" s="28">
        <v>0</v>
      </c>
      <c r="O822" s="28">
        <v>1690143.83</v>
      </c>
      <c r="P822" s="28">
        <f t="shared" si="205"/>
        <v>4057.9683793517411</v>
      </c>
      <c r="Q822" s="28">
        <v>9673</v>
      </c>
      <c r="R822" s="40" t="s">
        <v>553</v>
      </c>
      <c r="S822" s="3"/>
    </row>
    <row r="823" spans="1:19" ht="20.100000000000001" customHeight="1" x14ac:dyDescent="0.25">
      <c r="A823" s="107" t="s">
        <v>1318</v>
      </c>
      <c r="B823" s="118" t="s">
        <v>1050</v>
      </c>
      <c r="C823" s="106">
        <v>1955</v>
      </c>
      <c r="D823" s="106" t="s">
        <v>914</v>
      </c>
      <c r="E823" s="106" t="s">
        <v>913</v>
      </c>
      <c r="F823" s="104">
        <v>3</v>
      </c>
      <c r="G823" s="104">
        <v>3</v>
      </c>
      <c r="H823" s="28">
        <v>2105.8000000000002</v>
      </c>
      <c r="I823" s="28">
        <v>1863.7</v>
      </c>
      <c r="J823" s="28">
        <v>1591.5</v>
      </c>
      <c r="K823" s="28">
        <f t="shared" si="204"/>
        <v>4843558.4000000004</v>
      </c>
      <c r="L823" s="28">
        <v>0</v>
      </c>
      <c r="M823" s="28">
        <v>0</v>
      </c>
      <c r="N823" s="28">
        <v>0</v>
      </c>
      <c r="O823" s="28">
        <v>4843558.4000000004</v>
      </c>
      <c r="P823" s="28">
        <f t="shared" si="205"/>
        <v>2300.1037135530441</v>
      </c>
      <c r="Q823" s="28">
        <v>9673</v>
      </c>
      <c r="R823" s="62" t="s">
        <v>562</v>
      </c>
      <c r="S823" s="3"/>
    </row>
    <row r="824" spans="1:19" ht="20.100000000000001" customHeight="1" x14ac:dyDescent="0.25">
      <c r="A824" s="107" t="s">
        <v>1319</v>
      </c>
      <c r="B824" s="118" t="s">
        <v>1056</v>
      </c>
      <c r="C824" s="106">
        <v>1958</v>
      </c>
      <c r="D824" s="106" t="s">
        <v>914</v>
      </c>
      <c r="E824" s="106" t="s">
        <v>913</v>
      </c>
      <c r="F824" s="104">
        <v>2</v>
      </c>
      <c r="G824" s="104">
        <v>2</v>
      </c>
      <c r="H824" s="28">
        <v>884.3</v>
      </c>
      <c r="I824" s="28">
        <v>809.1</v>
      </c>
      <c r="J824" s="28">
        <v>625.29999999999995</v>
      </c>
      <c r="K824" s="28">
        <f t="shared" si="204"/>
        <v>2360467.2000000002</v>
      </c>
      <c r="L824" s="28">
        <v>0</v>
      </c>
      <c r="M824" s="28">
        <v>0</v>
      </c>
      <c r="N824" s="28">
        <v>0</v>
      </c>
      <c r="O824" s="28">
        <v>2360467.2000000002</v>
      </c>
      <c r="P824" s="28">
        <f t="shared" si="205"/>
        <v>2669.3058916657246</v>
      </c>
      <c r="Q824" s="28">
        <v>9673</v>
      </c>
      <c r="R824" s="62" t="s">
        <v>562</v>
      </c>
      <c r="S824" s="3"/>
    </row>
    <row r="825" spans="1:19" ht="20.100000000000001" customHeight="1" x14ac:dyDescent="0.25">
      <c r="A825" s="107" t="s">
        <v>1320</v>
      </c>
      <c r="B825" s="118" t="s">
        <v>1051</v>
      </c>
      <c r="C825" s="106">
        <v>1957</v>
      </c>
      <c r="D825" s="106" t="s">
        <v>914</v>
      </c>
      <c r="E825" s="106" t="s">
        <v>913</v>
      </c>
      <c r="F825" s="104">
        <v>2</v>
      </c>
      <c r="G825" s="104">
        <v>2</v>
      </c>
      <c r="H825" s="28">
        <v>965</v>
      </c>
      <c r="I825" s="28">
        <v>892.4</v>
      </c>
      <c r="J825" s="28">
        <v>611.70000000000005</v>
      </c>
      <c r="K825" s="28">
        <f t="shared" si="204"/>
        <v>2456428.7999999998</v>
      </c>
      <c r="L825" s="28">
        <v>0</v>
      </c>
      <c r="M825" s="28">
        <v>0</v>
      </c>
      <c r="N825" s="28">
        <v>0</v>
      </c>
      <c r="O825" s="28">
        <v>2456428.7999999998</v>
      </c>
      <c r="P825" s="28">
        <f t="shared" si="205"/>
        <v>2545.5220725388599</v>
      </c>
      <c r="Q825" s="28">
        <v>9673</v>
      </c>
      <c r="R825" s="62" t="s">
        <v>562</v>
      </c>
      <c r="S825" s="3"/>
    </row>
    <row r="826" spans="1:19" ht="20.100000000000001" customHeight="1" x14ac:dyDescent="0.25">
      <c r="A826" s="107" t="s">
        <v>1321</v>
      </c>
      <c r="B826" s="118" t="s">
        <v>1052</v>
      </c>
      <c r="C826" s="106">
        <v>1954</v>
      </c>
      <c r="D826" s="106" t="s">
        <v>914</v>
      </c>
      <c r="E826" s="106" t="s">
        <v>913</v>
      </c>
      <c r="F826" s="104">
        <v>3</v>
      </c>
      <c r="G826" s="104">
        <v>3</v>
      </c>
      <c r="H826" s="28">
        <v>2044</v>
      </c>
      <c r="I826" s="28">
        <v>1874</v>
      </c>
      <c r="J826" s="28">
        <v>1577.3</v>
      </c>
      <c r="K826" s="28">
        <f t="shared" si="204"/>
        <v>4354028.8</v>
      </c>
      <c r="L826" s="28">
        <v>0</v>
      </c>
      <c r="M826" s="28">
        <v>0</v>
      </c>
      <c r="N826" s="28">
        <v>0</v>
      </c>
      <c r="O826" s="28">
        <v>4354028.8</v>
      </c>
      <c r="P826" s="28">
        <f t="shared" si="205"/>
        <v>2130.1510763209394</v>
      </c>
      <c r="Q826" s="28">
        <v>9673</v>
      </c>
      <c r="R826" s="62" t="s">
        <v>562</v>
      </c>
      <c r="S826" s="3"/>
    </row>
    <row r="827" spans="1:19" ht="20.100000000000001" customHeight="1" x14ac:dyDescent="0.25">
      <c r="A827" s="107" t="s">
        <v>1322</v>
      </c>
      <c r="B827" s="118" t="s">
        <v>1053</v>
      </c>
      <c r="C827" s="106">
        <v>1953</v>
      </c>
      <c r="D827" s="106" t="s">
        <v>914</v>
      </c>
      <c r="E827" s="106" t="s">
        <v>913</v>
      </c>
      <c r="F827" s="104">
        <v>2</v>
      </c>
      <c r="G827" s="104">
        <v>2</v>
      </c>
      <c r="H827" s="28">
        <v>900.1</v>
      </c>
      <c r="I827" s="28">
        <v>831</v>
      </c>
      <c r="J827" s="28">
        <v>630.29999999999995</v>
      </c>
      <c r="K827" s="28">
        <f t="shared" si="204"/>
        <v>2456428.7999999998</v>
      </c>
      <c r="L827" s="28">
        <v>0</v>
      </c>
      <c r="M827" s="28">
        <v>0</v>
      </c>
      <c r="N827" s="28">
        <v>0</v>
      </c>
      <c r="O827" s="28">
        <v>2456428.7999999998</v>
      </c>
      <c r="P827" s="28">
        <f t="shared" si="205"/>
        <v>2729.0621042106432</v>
      </c>
      <c r="Q827" s="28">
        <v>9673</v>
      </c>
      <c r="R827" s="62" t="s">
        <v>562</v>
      </c>
      <c r="S827" s="3"/>
    </row>
    <row r="828" spans="1:19" ht="18.95" customHeight="1" x14ac:dyDescent="0.25">
      <c r="A828" s="107" t="s">
        <v>1323</v>
      </c>
      <c r="B828" s="118" t="s">
        <v>1057</v>
      </c>
      <c r="C828" s="106">
        <v>1960</v>
      </c>
      <c r="D828" s="106" t="s">
        <v>914</v>
      </c>
      <c r="E828" s="106" t="s">
        <v>913</v>
      </c>
      <c r="F828" s="104">
        <v>3</v>
      </c>
      <c r="G828" s="104">
        <v>3</v>
      </c>
      <c r="H828" s="28">
        <v>3182.4</v>
      </c>
      <c r="I828" s="28">
        <v>2273.9</v>
      </c>
      <c r="J828" s="28">
        <v>1954.2</v>
      </c>
      <c r="K828" s="28">
        <f t="shared" si="204"/>
        <v>21076716.399999999</v>
      </c>
      <c r="L828" s="28">
        <v>0</v>
      </c>
      <c r="M828" s="28">
        <v>0</v>
      </c>
      <c r="N828" s="28">
        <v>0</v>
      </c>
      <c r="O828" s="28">
        <v>21076716.399999999</v>
      </c>
      <c r="P828" s="28">
        <f t="shared" si="205"/>
        <v>6622.8998240321762</v>
      </c>
      <c r="Q828" s="28">
        <v>9673</v>
      </c>
      <c r="R828" s="62" t="s">
        <v>553</v>
      </c>
      <c r="S828" s="3"/>
    </row>
    <row r="829" spans="1:19" ht="18.95" customHeight="1" x14ac:dyDescent="0.25">
      <c r="A829" s="107" t="s">
        <v>1366</v>
      </c>
      <c r="B829" s="118" t="s">
        <v>1054</v>
      </c>
      <c r="C829" s="106">
        <v>1952</v>
      </c>
      <c r="D829" s="106" t="s">
        <v>914</v>
      </c>
      <c r="E829" s="106" t="s">
        <v>913</v>
      </c>
      <c r="F829" s="104">
        <v>3</v>
      </c>
      <c r="G829" s="104">
        <v>3</v>
      </c>
      <c r="H829" s="28">
        <v>1805</v>
      </c>
      <c r="I829" s="28">
        <v>1795.4</v>
      </c>
      <c r="J829" s="28">
        <v>1535.2</v>
      </c>
      <c r="K829" s="28">
        <f t="shared" si="204"/>
        <v>4309497.5999999996</v>
      </c>
      <c r="L829" s="28">
        <v>0</v>
      </c>
      <c r="M829" s="28">
        <v>0</v>
      </c>
      <c r="N829" s="28">
        <v>0</v>
      </c>
      <c r="O829" s="28">
        <v>4309497.5999999996</v>
      </c>
      <c r="P829" s="28">
        <f t="shared" si="205"/>
        <v>2387.5332963988917</v>
      </c>
      <c r="Q829" s="28">
        <v>9673</v>
      </c>
      <c r="R829" s="62" t="s">
        <v>562</v>
      </c>
      <c r="S829" s="3"/>
    </row>
    <row r="830" spans="1:19" ht="18.95" customHeight="1" x14ac:dyDescent="0.25">
      <c r="A830" s="107" t="s">
        <v>1367</v>
      </c>
      <c r="B830" s="118" t="s">
        <v>1055</v>
      </c>
      <c r="C830" s="106">
        <v>1956</v>
      </c>
      <c r="D830" s="106" t="s">
        <v>914</v>
      </c>
      <c r="E830" s="106" t="s">
        <v>913</v>
      </c>
      <c r="F830" s="104">
        <v>3</v>
      </c>
      <c r="G830" s="104">
        <v>3</v>
      </c>
      <c r="H830" s="28">
        <v>1960.1</v>
      </c>
      <c r="I830" s="28">
        <v>1518.6</v>
      </c>
      <c r="J830" s="28">
        <v>1472</v>
      </c>
      <c r="K830" s="28">
        <f t="shared" si="204"/>
        <v>4477273.5999999996</v>
      </c>
      <c r="L830" s="28">
        <v>0</v>
      </c>
      <c r="M830" s="28">
        <v>0</v>
      </c>
      <c r="N830" s="28">
        <v>0</v>
      </c>
      <c r="O830" s="28">
        <v>4477273.5999999996</v>
      </c>
      <c r="P830" s="28">
        <f t="shared" si="205"/>
        <v>2284.2067241467271</v>
      </c>
      <c r="Q830" s="28">
        <v>9673</v>
      </c>
      <c r="R830" s="62" t="s">
        <v>562</v>
      </c>
      <c r="S830" s="3"/>
    </row>
    <row r="831" spans="1:19" ht="17.100000000000001" customHeight="1" x14ac:dyDescent="0.25">
      <c r="A831" s="107" t="s">
        <v>1368</v>
      </c>
      <c r="B831" s="118" t="s">
        <v>1207</v>
      </c>
      <c r="C831" s="106">
        <v>1997</v>
      </c>
      <c r="D831" s="106" t="s">
        <v>914</v>
      </c>
      <c r="E831" s="106" t="s">
        <v>918</v>
      </c>
      <c r="F831" s="104">
        <v>2</v>
      </c>
      <c r="G831" s="104">
        <v>2</v>
      </c>
      <c r="H831" s="28">
        <v>950</v>
      </c>
      <c r="I831" s="28">
        <v>0</v>
      </c>
      <c r="J831" s="28">
        <v>0</v>
      </c>
      <c r="K831" s="28">
        <f t="shared" si="204"/>
        <v>4062374.4</v>
      </c>
      <c r="L831" s="28">
        <v>0</v>
      </c>
      <c r="M831" s="28">
        <v>0</v>
      </c>
      <c r="N831" s="28">
        <v>0</v>
      </c>
      <c r="O831" s="28">
        <v>4062374.4</v>
      </c>
      <c r="P831" s="28">
        <f t="shared" si="205"/>
        <v>4276.183578947368</v>
      </c>
      <c r="Q831" s="28">
        <v>9673</v>
      </c>
      <c r="R831" s="62" t="s">
        <v>553</v>
      </c>
      <c r="S831" s="3"/>
    </row>
    <row r="832" spans="1:19" ht="17.100000000000001" customHeight="1" x14ac:dyDescent="0.25">
      <c r="A832" s="107" t="s">
        <v>1369</v>
      </c>
      <c r="B832" s="118" t="s">
        <v>1058</v>
      </c>
      <c r="C832" s="106">
        <v>1954</v>
      </c>
      <c r="D832" s="106" t="s">
        <v>914</v>
      </c>
      <c r="E832" s="106" t="s">
        <v>913</v>
      </c>
      <c r="F832" s="104">
        <v>2</v>
      </c>
      <c r="G832" s="104">
        <v>2</v>
      </c>
      <c r="H832" s="28">
        <v>941.6</v>
      </c>
      <c r="I832" s="28">
        <v>865.5</v>
      </c>
      <c r="J832" s="28">
        <v>694</v>
      </c>
      <c r="K832" s="28">
        <f t="shared" si="204"/>
        <v>2496256</v>
      </c>
      <c r="L832" s="28">
        <v>0</v>
      </c>
      <c r="M832" s="28">
        <v>0</v>
      </c>
      <c r="N832" s="28">
        <v>0</v>
      </c>
      <c r="O832" s="28">
        <v>2496256</v>
      </c>
      <c r="P832" s="28">
        <f t="shared" si="205"/>
        <v>2651.0790144435005</v>
      </c>
      <c r="Q832" s="28">
        <v>9673</v>
      </c>
      <c r="R832" s="62" t="s">
        <v>562</v>
      </c>
      <c r="S832" s="3"/>
    </row>
    <row r="833" spans="1:19" ht="17.100000000000001" customHeight="1" x14ac:dyDescent="0.25">
      <c r="A833" s="157" t="s">
        <v>1370</v>
      </c>
      <c r="B833" s="139" t="s">
        <v>1137</v>
      </c>
      <c r="C833" s="164">
        <v>1959</v>
      </c>
      <c r="D833" s="164">
        <v>2015</v>
      </c>
      <c r="E833" s="164" t="s">
        <v>913</v>
      </c>
      <c r="F833" s="141">
        <v>4</v>
      </c>
      <c r="G833" s="141">
        <v>7</v>
      </c>
      <c r="H833" s="143">
        <v>5221.1000000000004</v>
      </c>
      <c r="I833" s="143">
        <v>4931.7</v>
      </c>
      <c r="J833" s="143">
        <v>3966.1</v>
      </c>
      <c r="K833" s="28">
        <f t="shared" si="204"/>
        <v>15119152.439999999</v>
      </c>
      <c r="L833" s="28">
        <v>0</v>
      </c>
      <c r="M833" s="28">
        <v>0</v>
      </c>
      <c r="N833" s="28">
        <v>0</v>
      </c>
      <c r="O833" s="28">
        <v>15119152.439999999</v>
      </c>
      <c r="P833" s="28">
        <f t="shared" si="205"/>
        <v>2895.7791346651084</v>
      </c>
      <c r="Q833" s="28">
        <v>9673</v>
      </c>
      <c r="R833" s="62" t="s">
        <v>1075</v>
      </c>
      <c r="S833" s="3"/>
    </row>
    <row r="834" spans="1:19" ht="17.100000000000001" customHeight="1" x14ac:dyDescent="0.25">
      <c r="A834" s="158"/>
      <c r="B834" s="140"/>
      <c r="C834" s="165"/>
      <c r="D834" s="165"/>
      <c r="E834" s="165"/>
      <c r="F834" s="142"/>
      <c r="G834" s="142"/>
      <c r="H834" s="144"/>
      <c r="I834" s="144"/>
      <c r="J834" s="144"/>
      <c r="K834" s="28">
        <f t="shared" si="204"/>
        <v>1347601.77</v>
      </c>
      <c r="L834" s="28">
        <v>0</v>
      </c>
      <c r="M834" s="28">
        <v>0</v>
      </c>
      <c r="N834" s="28">
        <v>0</v>
      </c>
      <c r="O834" s="28">
        <v>1347601.77</v>
      </c>
      <c r="P834" s="28">
        <f>K834/H833</f>
        <v>258.10686828446109</v>
      </c>
      <c r="Q834" s="28">
        <v>9673</v>
      </c>
      <c r="R834" s="62" t="s">
        <v>553</v>
      </c>
      <c r="S834" s="3"/>
    </row>
    <row r="835" spans="1:19" ht="20.100000000000001" customHeight="1" x14ac:dyDescent="0.25">
      <c r="A835" s="107" t="s">
        <v>1371</v>
      </c>
      <c r="B835" s="118" t="s">
        <v>1059</v>
      </c>
      <c r="C835" s="106">
        <v>1954</v>
      </c>
      <c r="D835" s="106" t="s">
        <v>914</v>
      </c>
      <c r="E835" s="106" t="s">
        <v>913</v>
      </c>
      <c r="F835" s="104">
        <v>4</v>
      </c>
      <c r="G835" s="104">
        <v>4</v>
      </c>
      <c r="H835" s="28">
        <v>3878.2</v>
      </c>
      <c r="I835" s="28">
        <v>3337.7</v>
      </c>
      <c r="J835" s="28">
        <v>2317.5</v>
      </c>
      <c r="K835" s="28">
        <f t="shared" si="204"/>
        <v>6927865.5999999996</v>
      </c>
      <c r="L835" s="28">
        <v>0</v>
      </c>
      <c r="M835" s="28">
        <v>0</v>
      </c>
      <c r="N835" s="28">
        <v>0</v>
      </c>
      <c r="O835" s="28">
        <v>6927865.5999999996</v>
      </c>
      <c r="P835" s="28">
        <f t="shared" si="205"/>
        <v>1786.3610953535144</v>
      </c>
      <c r="Q835" s="28">
        <v>9673</v>
      </c>
      <c r="R835" s="62" t="s">
        <v>562</v>
      </c>
      <c r="S835" s="3"/>
    </row>
    <row r="836" spans="1:19" ht="20.100000000000001" customHeight="1" x14ac:dyDescent="0.25">
      <c r="A836" s="107" t="s">
        <v>1375</v>
      </c>
      <c r="B836" s="57" t="s">
        <v>634</v>
      </c>
      <c r="C836" s="58">
        <v>1954</v>
      </c>
      <c r="D836" s="58">
        <v>2015</v>
      </c>
      <c r="E836" s="59" t="s">
        <v>913</v>
      </c>
      <c r="F836" s="60">
        <v>2</v>
      </c>
      <c r="G836" s="60">
        <v>3</v>
      </c>
      <c r="H836" s="77">
        <v>1493.3</v>
      </c>
      <c r="I836" s="77">
        <v>1373.1</v>
      </c>
      <c r="J836" s="77">
        <v>963.1</v>
      </c>
      <c r="K836" s="28">
        <f t="shared" si="204"/>
        <v>3060499.75</v>
      </c>
      <c r="L836" s="28">
        <v>0</v>
      </c>
      <c r="M836" s="28">
        <v>0</v>
      </c>
      <c r="N836" s="28">
        <v>0</v>
      </c>
      <c r="O836" s="28">
        <v>3060499.75</v>
      </c>
      <c r="P836" s="28">
        <f t="shared" si="205"/>
        <v>2049.4875443648298</v>
      </c>
      <c r="Q836" s="28">
        <v>9673</v>
      </c>
      <c r="R836" s="62" t="s">
        <v>1075</v>
      </c>
      <c r="S836" s="3"/>
    </row>
    <row r="837" spans="1:19" ht="20.100000000000001" customHeight="1" x14ac:dyDescent="0.25">
      <c r="A837" s="107" t="s">
        <v>1376</v>
      </c>
      <c r="B837" s="118" t="s">
        <v>1060</v>
      </c>
      <c r="C837" s="106">
        <v>1954</v>
      </c>
      <c r="D837" s="106" t="s">
        <v>914</v>
      </c>
      <c r="E837" s="106" t="s">
        <v>913</v>
      </c>
      <c r="F837" s="104">
        <v>2</v>
      </c>
      <c r="G837" s="104">
        <v>2</v>
      </c>
      <c r="H837" s="28">
        <v>954</v>
      </c>
      <c r="I837" s="28">
        <v>882.7</v>
      </c>
      <c r="J837" s="28">
        <v>808.1</v>
      </c>
      <c r="K837" s="28">
        <f t="shared" si="204"/>
        <v>2433536</v>
      </c>
      <c r="L837" s="28">
        <v>0</v>
      </c>
      <c r="M837" s="28">
        <v>0</v>
      </c>
      <c r="N837" s="28">
        <v>0</v>
      </c>
      <c r="O837" s="28">
        <v>2433536</v>
      </c>
      <c r="P837" s="28">
        <f t="shared" si="205"/>
        <v>2550.8763102725366</v>
      </c>
      <c r="Q837" s="28">
        <v>9673</v>
      </c>
      <c r="R837" s="62" t="s">
        <v>562</v>
      </c>
      <c r="S837" s="3"/>
    </row>
    <row r="838" spans="1:19" ht="20.100000000000001" customHeight="1" x14ac:dyDescent="0.25">
      <c r="A838" s="107" t="s">
        <v>1377</v>
      </c>
      <c r="B838" s="118" t="s">
        <v>1332</v>
      </c>
      <c r="C838" s="106">
        <v>1966</v>
      </c>
      <c r="D838" s="106" t="s">
        <v>914</v>
      </c>
      <c r="E838" s="106" t="s">
        <v>913</v>
      </c>
      <c r="F838" s="104">
        <v>4</v>
      </c>
      <c r="G838" s="104">
        <v>4</v>
      </c>
      <c r="H838" s="28">
        <v>3192.5</v>
      </c>
      <c r="I838" s="28">
        <v>675.2</v>
      </c>
      <c r="J838" s="28">
        <v>2517.3000000000002</v>
      </c>
      <c r="K838" s="28">
        <f>SUM(L838:O838)</f>
        <v>4914000</v>
      </c>
      <c r="L838" s="28">
        <v>0</v>
      </c>
      <c r="M838" s="28">
        <v>0</v>
      </c>
      <c r="N838" s="28">
        <v>0</v>
      </c>
      <c r="O838" s="28">
        <v>4914000</v>
      </c>
      <c r="P838" s="28">
        <f t="shared" si="205"/>
        <v>1539.2325763508222</v>
      </c>
      <c r="Q838" s="28">
        <v>9673</v>
      </c>
      <c r="R838" s="62" t="s">
        <v>562</v>
      </c>
      <c r="S838" s="3"/>
    </row>
    <row r="839" spans="1:19" ht="20.100000000000001" customHeight="1" x14ac:dyDescent="0.25">
      <c r="A839" s="107" t="s">
        <v>1378</v>
      </c>
      <c r="B839" s="118" t="s">
        <v>1061</v>
      </c>
      <c r="C839" s="106">
        <v>1955</v>
      </c>
      <c r="D839" s="106" t="s">
        <v>914</v>
      </c>
      <c r="E839" s="106" t="s">
        <v>913</v>
      </c>
      <c r="F839" s="104">
        <v>2</v>
      </c>
      <c r="G839" s="104">
        <v>2</v>
      </c>
      <c r="H839" s="28">
        <v>436</v>
      </c>
      <c r="I839" s="28">
        <v>381</v>
      </c>
      <c r="J839" s="28">
        <v>381</v>
      </c>
      <c r="K839" s="28">
        <f t="shared" si="204"/>
        <v>1196070.3999999999</v>
      </c>
      <c r="L839" s="28">
        <v>0</v>
      </c>
      <c r="M839" s="28">
        <v>0</v>
      </c>
      <c r="N839" s="28">
        <v>0</v>
      </c>
      <c r="O839" s="28">
        <v>1196070.3999999999</v>
      </c>
      <c r="P839" s="28">
        <f t="shared" si="205"/>
        <v>2743.2807339449541</v>
      </c>
      <c r="Q839" s="28">
        <v>9673</v>
      </c>
      <c r="R839" s="62" t="s">
        <v>562</v>
      </c>
      <c r="S839" s="3"/>
    </row>
    <row r="840" spans="1:19" ht="20.100000000000001" customHeight="1" x14ac:dyDescent="0.25">
      <c r="A840" s="107" t="s">
        <v>1379</v>
      </c>
      <c r="B840" s="118" t="s">
        <v>1062</v>
      </c>
      <c r="C840" s="106">
        <v>1955</v>
      </c>
      <c r="D840" s="106" t="s">
        <v>914</v>
      </c>
      <c r="E840" s="106" t="s">
        <v>913</v>
      </c>
      <c r="F840" s="104">
        <v>2</v>
      </c>
      <c r="G840" s="104">
        <v>2</v>
      </c>
      <c r="H840" s="28">
        <v>425.9</v>
      </c>
      <c r="I840" s="28">
        <v>384.8</v>
      </c>
      <c r="J840" s="28">
        <v>294</v>
      </c>
      <c r="K840" s="28">
        <f t="shared" si="204"/>
        <v>1196070.3999999999</v>
      </c>
      <c r="L840" s="28">
        <v>0</v>
      </c>
      <c r="M840" s="28">
        <v>0</v>
      </c>
      <c r="N840" s="28">
        <v>0</v>
      </c>
      <c r="O840" s="28">
        <v>1196070.3999999999</v>
      </c>
      <c r="P840" s="28">
        <f t="shared" si="205"/>
        <v>2808.336229161775</v>
      </c>
      <c r="Q840" s="28">
        <v>9673</v>
      </c>
      <c r="R840" s="62" t="s">
        <v>562</v>
      </c>
      <c r="S840" s="3"/>
    </row>
    <row r="841" spans="1:19" ht="20.100000000000001" customHeight="1" x14ac:dyDescent="0.25">
      <c r="A841" s="107" t="s">
        <v>1406</v>
      </c>
      <c r="B841" s="118" t="s">
        <v>1201</v>
      </c>
      <c r="C841" s="85">
        <v>1958</v>
      </c>
      <c r="D841" s="61" t="s">
        <v>914</v>
      </c>
      <c r="E841" s="62" t="s">
        <v>913</v>
      </c>
      <c r="F841" s="104">
        <v>2</v>
      </c>
      <c r="G841" s="104">
        <v>3</v>
      </c>
      <c r="H841" s="63">
        <v>1010.4</v>
      </c>
      <c r="I841" s="63">
        <v>857.3</v>
      </c>
      <c r="J841" s="63">
        <v>603.9</v>
      </c>
      <c r="K841" s="28">
        <f t="shared" si="204"/>
        <v>4354824.04</v>
      </c>
      <c r="L841" s="28">
        <v>0</v>
      </c>
      <c r="M841" s="28">
        <v>0</v>
      </c>
      <c r="N841" s="28">
        <v>0</v>
      </c>
      <c r="O841" s="28">
        <v>4354824.04</v>
      </c>
      <c r="P841" s="28">
        <f t="shared" si="205"/>
        <v>4310.0000395882817</v>
      </c>
      <c r="Q841" s="28">
        <v>9673</v>
      </c>
      <c r="R841" s="62" t="s">
        <v>553</v>
      </c>
      <c r="S841" s="3"/>
    </row>
    <row r="842" spans="1:19" ht="20.100000000000001" customHeight="1" x14ac:dyDescent="0.25">
      <c r="A842" s="107" t="s">
        <v>1407</v>
      </c>
      <c r="B842" s="118" t="s">
        <v>1063</v>
      </c>
      <c r="C842" s="106">
        <v>1958</v>
      </c>
      <c r="D842" s="106" t="s">
        <v>914</v>
      </c>
      <c r="E842" s="106" t="s">
        <v>913</v>
      </c>
      <c r="F842" s="104">
        <v>2</v>
      </c>
      <c r="G842" s="104">
        <v>3</v>
      </c>
      <c r="H842" s="28">
        <v>928.5</v>
      </c>
      <c r="I842" s="28">
        <v>852.9</v>
      </c>
      <c r="J842" s="28">
        <v>852.9</v>
      </c>
      <c r="K842" s="28">
        <f t="shared" si="204"/>
        <v>2532947.2000000002</v>
      </c>
      <c r="L842" s="28">
        <v>0</v>
      </c>
      <c r="M842" s="28">
        <v>0</v>
      </c>
      <c r="N842" s="28">
        <v>0</v>
      </c>
      <c r="O842" s="28">
        <v>2532947.2000000002</v>
      </c>
      <c r="P842" s="28">
        <f t="shared" si="205"/>
        <v>2727.9991383952615</v>
      </c>
      <c r="Q842" s="28">
        <v>9673</v>
      </c>
      <c r="R842" s="62" t="s">
        <v>562</v>
      </c>
      <c r="S842" s="3"/>
    </row>
    <row r="843" spans="1:19" ht="20.100000000000001" customHeight="1" x14ac:dyDescent="0.25">
      <c r="A843" s="107" t="s">
        <v>1408</v>
      </c>
      <c r="B843" s="118" t="s">
        <v>1064</v>
      </c>
      <c r="C843" s="106">
        <v>1959</v>
      </c>
      <c r="D843" s="106" t="s">
        <v>914</v>
      </c>
      <c r="E843" s="106" t="s">
        <v>913</v>
      </c>
      <c r="F843" s="104">
        <v>2</v>
      </c>
      <c r="G843" s="104">
        <v>3</v>
      </c>
      <c r="H843" s="28">
        <v>929.3</v>
      </c>
      <c r="I843" s="28">
        <v>853.8</v>
      </c>
      <c r="J843" s="28">
        <v>723.4</v>
      </c>
      <c r="K843" s="28">
        <f t="shared" si="204"/>
        <v>2562739.2000000002</v>
      </c>
      <c r="L843" s="28">
        <v>0</v>
      </c>
      <c r="M843" s="28">
        <v>0</v>
      </c>
      <c r="N843" s="28">
        <v>0</v>
      </c>
      <c r="O843" s="28">
        <v>2562739.2000000002</v>
      </c>
      <c r="P843" s="28">
        <f t="shared" si="205"/>
        <v>2757.709243516626</v>
      </c>
      <c r="Q843" s="28">
        <v>9673</v>
      </c>
      <c r="R843" s="62" t="s">
        <v>562</v>
      </c>
      <c r="S843" s="3"/>
    </row>
    <row r="844" spans="1:19" ht="20.100000000000001" customHeight="1" x14ac:dyDescent="0.25">
      <c r="A844" s="107" t="s">
        <v>1409</v>
      </c>
      <c r="B844" s="118" t="s">
        <v>1065</v>
      </c>
      <c r="C844" s="106">
        <v>1978</v>
      </c>
      <c r="D844" s="106" t="s">
        <v>914</v>
      </c>
      <c r="E844" s="106" t="s">
        <v>918</v>
      </c>
      <c r="F844" s="104">
        <v>5</v>
      </c>
      <c r="G844" s="104">
        <v>8</v>
      </c>
      <c r="H844" s="28">
        <v>4358.2</v>
      </c>
      <c r="I844" s="28">
        <v>4247.8</v>
      </c>
      <c r="J844" s="28">
        <v>3896.4</v>
      </c>
      <c r="K844" s="28">
        <f t="shared" si="204"/>
        <v>2601726.21</v>
      </c>
      <c r="L844" s="28">
        <v>0</v>
      </c>
      <c r="M844" s="28">
        <v>0</v>
      </c>
      <c r="N844" s="28">
        <v>0</v>
      </c>
      <c r="O844" s="28">
        <v>2601726.21</v>
      </c>
      <c r="P844" s="28">
        <f t="shared" si="205"/>
        <v>596.97265155339358</v>
      </c>
      <c r="Q844" s="28">
        <v>9673</v>
      </c>
      <c r="R844" s="62" t="s">
        <v>1075</v>
      </c>
      <c r="S844" s="3"/>
    </row>
    <row r="845" spans="1:19" ht="20.100000000000001" customHeight="1" x14ac:dyDescent="0.25">
      <c r="A845" s="107" t="s">
        <v>1410</v>
      </c>
      <c r="B845" s="57" t="s">
        <v>631</v>
      </c>
      <c r="C845" s="58">
        <v>1949</v>
      </c>
      <c r="D845" s="58">
        <v>2015</v>
      </c>
      <c r="E845" s="59" t="s">
        <v>913</v>
      </c>
      <c r="F845" s="60">
        <v>3</v>
      </c>
      <c r="G845" s="60">
        <v>3</v>
      </c>
      <c r="H845" s="77">
        <v>1507.9</v>
      </c>
      <c r="I845" s="77">
        <v>1366.4</v>
      </c>
      <c r="J845" s="77">
        <v>1054.2</v>
      </c>
      <c r="K845" s="28">
        <f t="shared" si="204"/>
        <v>6573995</v>
      </c>
      <c r="L845" s="28">
        <v>0</v>
      </c>
      <c r="M845" s="28">
        <v>0</v>
      </c>
      <c r="N845" s="28">
        <v>0</v>
      </c>
      <c r="O845" s="28">
        <v>6573995</v>
      </c>
      <c r="P845" s="28">
        <f t="shared" si="205"/>
        <v>4359.7022348962128</v>
      </c>
      <c r="Q845" s="28">
        <v>9673</v>
      </c>
      <c r="R845" s="62" t="s">
        <v>562</v>
      </c>
      <c r="S845" s="3"/>
    </row>
    <row r="846" spans="1:19" ht="20.100000000000001" customHeight="1" x14ac:dyDescent="0.25">
      <c r="A846" s="107" t="s">
        <v>1411</v>
      </c>
      <c r="B846" s="57" t="s">
        <v>632</v>
      </c>
      <c r="C846" s="58">
        <v>1975</v>
      </c>
      <c r="D846" s="58">
        <v>2015</v>
      </c>
      <c r="E846" s="59" t="s">
        <v>913</v>
      </c>
      <c r="F846" s="60">
        <v>5</v>
      </c>
      <c r="G846" s="60">
        <v>1</v>
      </c>
      <c r="H846" s="77">
        <v>2196.6999999999998</v>
      </c>
      <c r="I846" s="77">
        <v>2191.6999999999998</v>
      </c>
      <c r="J846" s="77">
        <v>1906.6</v>
      </c>
      <c r="K846" s="28">
        <f t="shared" si="204"/>
        <v>6712820</v>
      </c>
      <c r="L846" s="28">
        <v>0</v>
      </c>
      <c r="M846" s="28">
        <v>0</v>
      </c>
      <c r="N846" s="28">
        <v>0</v>
      </c>
      <c r="O846" s="28">
        <v>6712820</v>
      </c>
      <c r="P846" s="28">
        <f t="shared" si="205"/>
        <v>3055.8656166067285</v>
      </c>
      <c r="Q846" s="28">
        <v>9673</v>
      </c>
      <c r="R846" s="62" t="s">
        <v>562</v>
      </c>
      <c r="S846" s="3"/>
    </row>
    <row r="847" spans="1:19" ht="17.100000000000001" customHeight="1" x14ac:dyDescent="0.25">
      <c r="A847" s="157" t="s">
        <v>1412</v>
      </c>
      <c r="B847" s="159" t="s">
        <v>1327</v>
      </c>
      <c r="C847" s="161">
        <v>1969</v>
      </c>
      <c r="D847" s="161" t="s">
        <v>914</v>
      </c>
      <c r="E847" s="166" t="s">
        <v>913</v>
      </c>
      <c r="F847" s="168">
        <v>4</v>
      </c>
      <c r="G847" s="168">
        <v>10</v>
      </c>
      <c r="H847" s="152">
        <v>6526.5</v>
      </c>
      <c r="I847" s="152">
        <v>606</v>
      </c>
      <c r="J847" s="152">
        <v>5920.5</v>
      </c>
      <c r="K847" s="28">
        <f t="shared" si="204"/>
        <v>500000</v>
      </c>
      <c r="L847" s="28">
        <v>0</v>
      </c>
      <c r="M847" s="28">
        <v>0</v>
      </c>
      <c r="N847" s="28">
        <v>0</v>
      </c>
      <c r="O847" s="28">
        <v>500000</v>
      </c>
      <c r="P847" s="28">
        <f t="shared" si="205"/>
        <v>76.610740825863786</v>
      </c>
      <c r="Q847" s="28">
        <v>9673</v>
      </c>
      <c r="R847" s="62" t="s">
        <v>553</v>
      </c>
      <c r="S847" s="3"/>
    </row>
    <row r="848" spans="1:19" ht="17.100000000000001" customHeight="1" x14ac:dyDescent="0.25">
      <c r="A848" s="158"/>
      <c r="B848" s="160"/>
      <c r="C848" s="162"/>
      <c r="D848" s="162"/>
      <c r="E848" s="167"/>
      <c r="F848" s="169"/>
      <c r="G848" s="169"/>
      <c r="H848" s="153"/>
      <c r="I848" s="153"/>
      <c r="J848" s="153"/>
      <c r="K848" s="28">
        <f t="shared" si="204"/>
        <v>55652295.5</v>
      </c>
      <c r="L848" s="28">
        <v>0</v>
      </c>
      <c r="M848" s="28">
        <v>0</v>
      </c>
      <c r="N848" s="28">
        <v>0</v>
      </c>
      <c r="O848" s="28">
        <v>55652295.5</v>
      </c>
      <c r="P848" s="28">
        <f>K848/H847</f>
        <v>8527.127173829771</v>
      </c>
      <c r="Q848" s="28">
        <v>9673</v>
      </c>
      <c r="R848" s="62" t="s">
        <v>562</v>
      </c>
      <c r="S848" s="3"/>
    </row>
    <row r="849" spans="1:19" ht="17.100000000000001" customHeight="1" x14ac:dyDescent="0.25">
      <c r="A849" s="107" t="s">
        <v>1413</v>
      </c>
      <c r="B849" s="118" t="s">
        <v>630</v>
      </c>
      <c r="C849" s="106">
        <v>1974</v>
      </c>
      <c r="D849" s="106" t="s">
        <v>914</v>
      </c>
      <c r="E849" s="106" t="s">
        <v>917</v>
      </c>
      <c r="F849" s="104">
        <v>9</v>
      </c>
      <c r="G849" s="104">
        <v>4</v>
      </c>
      <c r="H849" s="28">
        <v>7555.8</v>
      </c>
      <c r="I849" s="28">
        <v>7089.3</v>
      </c>
      <c r="J849" s="28">
        <v>6976</v>
      </c>
      <c r="K849" s="28">
        <f t="shared" si="204"/>
        <v>4404832</v>
      </c>
      <c r="L849" s="28">
        <v>0</v>
      </c>
      <c r="M849" s="28">
        <v>0</v>
      </c>
      <c r="N849" s="28">
        <v>0</v>
      </c>
      <c r="O849" s="28">
        <v>4404832</v>
      </c>
      <c r="P849" s="28">
        <f t="shared" si="205"/>
        <v>582.97360967733391</v>
      </c>
      <c r="Q849" s="28">
        <v>9673</v>
      </c>
      <c r="R849" s="62" t="s">
        <v>562</v>
      </c>
      <c r="S849" s="3"/>
    </row>
    <row r="850" spans="1:19" ht="20.25" customHeight="1" x14ac:dyDescent="0.25">
      <c r="A850" s="183" t="s">
        <v>1494</v>
      </c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3"/>
    </row>
    <row r="851" spans="1:19" ht="41.1" customHeight="1" x14ac:dyDescent="0.25">
      <c r="A851" s="146" t="s">
        <v>693</v>
      </c>
      <c r="B851" s="146"/>
      <c r="C851" s="100" t="s">
        <v>916</v>
      </c>
      <c r="D851" s="100" t="s">
        <v>916</v>
      </c>
      <c r="E851" s="100" t="s">
        <v>916</v>
      </c>
      <c r="F851" s="81" t="s">
        <v>916</v>
      </c>
      <c r="G851" s="81" t="s">
        <v>916</v>
      </c>
      <c r="H851" s="82">
        <f t="shared" ref="H851:N851" si="206">SUM(H852:H855)</f>
        <v>2803.9</v>
      </c>
      <c r="I851" s="82">
        <f t="shared" si="206"/>
        <v>2353.5</v>
      </c>
      <c r="J851" s="82">
        <f t="shared" si="206"/>
        <v>1753.4</v>
      </c>
      <c r="K851" s="82">
        <f t="shared" si="206"/>
        <v>7705161.5499999998</v>
      </c>
      <c r="L851" s="82">
        <f t="shared" si="206"/>
        <v>0</v>
      </c>
      <c r="M851" s="82">
        <f t="shared" si="206"/>
        <v>0</v>
      </c>
      <c r="N851" s="82">
        <f t="shared" si="206"/>
        <v>0</v>
      </c>
      <c r="O851" s="82">
        <f>SUM(O852:O855)</f>
        <v>7705161.5499999998</v>
      </c>
      <c r="P851" s="83">
        <f>K851/I851</f>
        <v>3273.9161036753771</v>
      </c>
      <c r="Q851" s="9" t="s">
        <v>916</v>
      </c>
      <c r="R851" s="9" t="s">
        <v>916</v>
      </c>
      <c r="S851" s="3"/>
    </row>
    <row r="852" spans="1:19" ht="20.100000000000001" customHeight="1" x14ac:dyDescent="0.25">
      <c r="A852" s="107" t="s">
        <v>1414</v>
      </c>
      <c r="B852" s="118" t="s">
        <v>1066</v>
      </c>
      <c r="C852" s="106">
        <v>1964</v>
      </c>
      <c r="D852" s="107" t="s">
        <v>914</v>
      </c>
      <c r="E852" s="107" t="s">
        <v>913</v>
      </c>
      <c r="F852" s="104">
        <v>2</v>
      </c>
      <c r="G852" s="104">
        <v>2</v>
      </c>
      <c r="H852" s="28">
        <v>412.9</v>
      </c>
      <c r="I852" s="28">
        <v>357.3</v>
      </c>
      <c r="J852" s="28">
        <v>318.3</v>
      </c>
      <c r="K852" s="28">
        <f t="shared" ref="K852:K855" si="207">SUM(L852:O852)</f>
        <v>2069760</v>
      </c>
      <c r="L852" s="66">
        <v>0</v>
      </c>
      <c r="M852" s="66">
        <v>0</v>
      </c>
      <c r="N852" s="66">
        <v>0</v>
      </c>
      <c r="O852" s="28">
        <v>2069760</v>
      </c>
      <c r="P852" s="66">
        <f>K852/I852</f>
        <v>5792.7791771620487</v>
      </c>
      <c r="Q852" s="66">
        <v>9673</v>
      </c>
      <c r="R852" s="62" t="s">
        <v>562</v>
      </c>
      <c r="S852" s="3"/>
    </row>
    <row r="853" spans="1:19" ht="20.100000000000001" customHeight="1" x14ac:dyDescent="0.25">
      <c r="A853" s="107" t="s">
        <v>1415</v>
      </c>
      <c r="B853" s="118" t="s">
        <v>1067</v>
      </c>
      <c r="C853" s="106">
        <v>1976</v>
      </c>
      <c r="D853" s="107" t="s">
        <v>914</v>
      </c>
      <c r="E853" s="107" t="s">
        <v>913</v>
      </c>
      <c r="F853" s="104">
        <v>2</v>
      </c>
      <c r="G853" s="104">
        <v>2</v>
      </c>
      <c r="H853" s="28">
        <v>791.6</v>
      </c>
      <c r="I853" s="28">
        <v>734</v>
      </c>
      <c r="J853" s="28">
        <v>652.1</v>
      </c>
      <c r="K853" s="28">
        <f t="shared" si="207"/>
        <v>2032128</v>
      </c>
      <c r="L853" s="66">
        <v>0</v>
      </c>
      <c r="M853" s="66">
        <v>0</v>
      </c>
      <c r="N853" s="66">
        <v>0</v>
      </c>
      <c r="O853" s="28">
        <v>2032128</v>
      </c>
      <c r="P853" s="66">
        <f>K853/I853</f>
        <v>2768.5667574931881</v>
      </c>
      <c r="Q853" s="66">
        <v>9673</v>
      </c>
      <c r="R853" s="62" t="s">
        <v>562</v>
      </c>
      <c r="S853" s="3"/>
    </row>
    <row r="854" spans="1:19" ht="20.100000000000001" customHeight="1" x14ac:dyDescent="0.25">
      <c r="A854" s="107" t="s">
        <v>1416</v>
      </c>
      <c r="B854" s="11" t="s">
        <v>1068</v>
      </c>
      <c r="C854" s="106">
        <v>1976</v>
      </c>
      <c r="D854" s="107" t="s">
        <v>914</v>
      </c>
      <c r="E854" s="107" t="s">
        <v>913</v>
      </c>
      <c r="F854" s="104">
        <v>2</v>
      </c>
      <c r="G854" s="104">
        <v>3</v>
      </c>
      <c r="H854" s="28">
        <v>872.8</v>
      </c>
      <c r="I854" s="28">
        <v>787.9</v>
      </c>
      <c r="J854" s="28">
        <v>502.7</v>
      </c>
      <c r="K854" s="28">
        <f t="shared" si="207"/>
        <v>1085056</v>
      </c>
      <c r="L854" s="66">
        <v>0</v>
      </c>
      <c r="M854" s="66">
        <v>0</v>
      </c>
      <c r="N854" s="66">
        <v>0</v>
      </c>
      <c r="O854" s="28">
        <v>1085056</v>
      </c>
      <c r="P854" s="66">
        <f>K854/I854</f>
        <v>1377.1493844396498</v>
      </c>
      <c r="Q854" s="66">
        <v>9673</v>
      </c>
      <c r="R854" s="62" t="s">
        <v>553</v>
      </c>
      <c r="S854" s="3"/>
    </row>
    <row r="855" spans="1:19" ht="20.100000000000001" customHeight="1" x14ac:dyDescent="0.25">
      <c r="A855" s="107" t="s">
        <v>1417</v>
      </c>
      <c r="B855" s="11" t="s">
        <v>696</v>
      </c>
      <c r="C855" s="106">
        <v>1975</v>
      </c>
      <c r="D855" s="107" t="s">
        <v>914</v>
      </c>
      <c r="E855" s="107" t="s">
        <v>913</v>
      </c>
      <c r="F855" s="104">
        <v>2</v>
      </c>
      <c r="G855" s="104">
        <v>2</v>
      </c>
      <c r="H855" s="28">
        <v>726.6</v>
      </c>
      <c r="I855" s="28">
        <v>474.3</v>
      </c>
      <c r="J855" s="28">
        <v>280.3</v>
      </c>
      <c r="K855" s="28">
        <f t="shared" si="207"/>
        <v>2518217.5499999998</v>
      </c>
      <c r="L855" s="66">
        <v>0</v>
      </c>
      <c r="M855" s="66">
        <v>0</v>
      </c>
      <c r="N855" s="66">
        <v>0</v>
      </c>
      <c r="O855" s="28">
        <v>2518217.5499999998</v>
      </c>
      <c r="P855" s="66">
        <v>9138.19</v>
      </c>
      <c r="Q855" s="66">
        <v>9673</v>
      </c>
      <c r="R855" s="62" t="s">
        <v>1075</v>
      </c>
      <c r="S855" s="3"/>
    </row>
    <row r="856" spans="1:19" ht="20.25" customHeight="1" x14ac:dyDescent="0.25">
      <c r="A856" s="183" t="s">
        <v>1495</v>
      </c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3"/>
    </row>
    <row r="857" spans="1:19" ht="42" customHeight="1" x14ac:dyDescent="0.25">
      <c r="A857" s="146" t="s">
        <v>694</v>
      </c>
      <c r="B857" s="146"/>
      <c r="C857" s="100" t="s">
        <v>916</v>
      </c>
      <c r="D857" s="100" t="s">
        <v>916</v>
      </c>
      <c r="E857" s="100" t="s">
        <v>916</v>
      </c>
      <c r="F857" s="81" t="s">
        <v>916</v>
      </c>
      <c r="G857" s="81" t="s">
        <v>916</v>
      </c>
      <c r="H857" s="82">
        <f t="shared" ref="H857:N857" si="208">SUM(H858:H859)</f>
        <v>988.2</v>
      </c>
      <c r="I857" s="82">
        <f t="shared" si="208"/>
        <v>878.4</v>
      </c>
      <c r="J857" s="82">
        <f t="shared" si="208"/>
        <v>732.3</v>
      </c>
      <c r="K857" s="82">
        <f t="shared" si="208"/>
        <v>5218514.5</v>
      </c>
      <c r="L857" s="82">
        <f t="shared" si="208"/>
        <v>0</v>
      </c>
      <c r="M857" s="82">
        <f t="shared" si="208"/>
        <v>0</v>
      </c>
      <c r="N857" s="82">
        <f t="shared" si="208"/>
        <v>0</v>
      </c>
      <c r="O857" s="82">
        <f>SUM(O858:O859)</f>
        <v>5218514.5</v>
      </c>
      <c r="P857" s="83">
        <f>K857/I857</f>
        <v>5940.9318078324231</v>
      </c>
      <c r="Q857" s="9" t="s">
        <v>916</v>
      </c>
      <c r="R857" s="9" t="s">
        <v>916</v>
      </c>
      <c r="S857" s="3"/>
    </row>
    <row r="858" spans="1:19" ht="20.100000000000001" customHeight="1" x14ac:dyDescent="0.25">
      <c r="A858" s="107" t="s">
        <v>1418</v>
      </c>
      <c r="B858" s="118" t="s">
        <v>1070</v>
      </c>
      <c r="C858" s="106">
        <v>1960</v>
      </c>
      <c r="D858" s="107" t="s">
        <v>914</v>
      </c>
      <c r="E858" s="107" t="s">
        <v>913</v>
      </c>
      <c r="F858" s="104">
        <v>2</v>
      </c>
      <c r="G858" s="104">
        <v>2</v>
      </c>
      <c r="H858" s="28">
        <v>455.1</v>
      </c>
      <c r="I858" s="28">
        <v>396.9</v>
      </c>
      <c r="J858" s="28">
        <v>250.8</v>
      </c>
      <c r="K858" s="28">
        <f t="shared" ref="K858:K859" si="209">SUM(L858:O858)</f>
        <v>1013868.8</v>
      </c>
      <c r="L858" s="66">
        <v>0</v>
      </c>
      <c r="M858" s="66">
        <v>0</v>
      </c>
      <c r="N858" s="66">
        <v>0</v>
      </c>
      <c r="O858" s="28">
        <v>1013868.8</v>
      </c>
      <c r="P858" s="66">
        <f>K858/I858</f>
        <v>2554.4691358024693</v>
      </c>
      <c r="Q858" s="66">
        <v>9673</v>
      </c>
      <c r="R858" s="62" t="s">
        <v>562</v>
      </c>
      <c r="S858" s="3"/>
    </row>
    <row r="859" spans="1:19" ht="20.100000000000001" customHeight="1" x14ac:dyDescent="0.25">
      <c r="A859" s="107" t="s">
        <v>1419</v>
      </c>
      <c r="B859" s="11" t="s">
        <v>1071</v>
      </c>
      <c r="C859" s="106">
        <v>1980</v>
      </c>
      <c r="D859" s="107" t="s">
        <v>914</v>
      </c>
      <c r="E859" s="107" t="s">
        <v>917</v>
      </c>
      <c r="F859" s="104">
        <v>2</v>
      </c>
      <c r="G859" s="104">
        <v>2</v>
      </c>
      <c r="H859" s="28">
        <v>533.1</v>
      </c>
      <c r="I859" s="28">
        <v>481.5</v>
      </c>
      <c r="J859" s="28">
        <v>481.5</v>
      </c>
      <c r="K859" s="28">
        <f t="shared" si="209"/>
        <v>4204645.7</v>
      </c>
      <c r="L859" s="66">
        <v>0</v>
      </c>
      <c r="M859" s="66">
        <v>0</v>
      </c>
      <c r="N859" s="66">
        <v>0</v>
      </c>
      <c r="O859" s="28">
        <v>4204645.7</v>
      </c>
      <c r="P859" s="66">
        <f>K859/I859</f>
        <v>8732.3898234683293</v>
      </c>
      <c r="Q859" s="66">
        <v>9673</v>
      </c>
      <c r="R859" s="62" t="s">
        <v>562</v>
      </c>
      <c r="S859" s="3"/>
    </row>
    <row r="860" spans="1:19" ht="20.25" customHeight="1" x14ac:dyDescent="0.25">
      <c r="A860" s="183" t="s">
        <v>1496</v>
      </c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3"/>
    </row>
    <row r="861" spans="1:19" ht="39.950000000000003" customHeight="1" x14ac:dyDescent="0.25">
      <c r="A861" s="146" t="s">
        <v>695</v>
      </c>
      <c r="B861" s="146"/>
      <c r="C861" s="100" t="s">
        <v>916</v>
      </c>
      <c r="D861" s="100" t="s">
        <v>916</v>
      </c>
      <c r="E861" s="100" t="s">
        <v>916</v>
      </c>
      <c r="F861" s="81" t="s">
        <v>916</v>
      </c>
      <c r="G861" s="81" t="s">
        <v>916</v>
      </c>
      <c r="H861" s="82">
        <f t="shared" ref="H861:N861" si="210">SUM(H862)</f>
        <v>402.5</v>
      </c>
      <c r="I861" s="82">
        <f t="shared" si="210"/>
        <v>358.3</v>
      </c>
      <c r="J861" s="82">
        <f t="shared" si="210"/>
        <v>358.3</v>
      </c>
      <c r="K861" s="82">
        <f t="shared" si="210"/>
        <v>1411200</v>
      </c>
      <c r="L861" s="82">
        <f t="shared" si="210"/>
        <v>0</v>
      </c>
      <c r="M861" s="82">
        <f t="shared" si="210"/>
        <v>0</v>
      </c>
      <c r="N861" s="82">
        <f t="shared" si="210"/>
        <v>0</v>
      </c>
      <c r="O861" s="82">
        <f>SUM(O862)</f>
        <v>1411200</v>
      </c>
      <c r="P861" s="83">
        <f>K861/H861</f>
        <v>3506.086956521739</v>
      </c>
      <c r="Q861" s="9" t="s">
        <v>916</v>
      </c>
      <c r="R861" s="9" t="s">
        <v>916</v>
      </c>
    </row>
    <row r="862" spans="1:19" x14ac:dyDescent="0.25">
      <c r="A862" s="107" t="s">
        <v>1420</v>
      </c>
      <c r="B862" s="118" t="s">
        <v>1069</v>
      </c>
      <c r="C862" s="106">
        <v>1963</v>
      </c>
      <c r="D862" s="107" t="s">
        <v>914</v>
      </c>
      <c r="E862" s="107" t="s">
        <v>913</v>
      </c>
      <c r="F862" s="104">
        <v>2</v>
      </c>
      <c r="G862" s="104">
        <v>2</v>
      </c>
      <c r="H862" s="28">
        <v>402.5</v>
      </c>
      <c r="I862" s="28">
        <v>358.3</v>
      </c>
      <c r="J862" s="28">
        <v>358.3</v>
      </c>
      <c r="K862" s="28">
        <f t="shared" ref="K862" si="211">SUM(L862:O862)</f>
        <v>1411200</v>
      </c>
      <c r="L862" s="66">
        <v>0</v>
      </c>
      <c r="M862" s="66">
        <v>0</v>
      </c>
      <c r="N862" s="66">
        <v>0</v>
      </c>
      <c r="O862" s="28">
        <v>1411200</v>
      </c>
      <c r="P862" s="66">
        <f>K862/H862</f>
        <v>3506.086956521739</v>
      </c>
      <c r="Q862" s="66">
        <v>9673</v>
      </c>
      <c r="R862" s="62" t="s">
        <v>562</v>
      </c>
    </row>
  </sheetData>
  <sortState ref="A438:GZ669">
    <sortCondition ref="B232:B234"/>
  </sortState>
  <mergeCells count="638">
    <mergeCell ref="AC117:AU117"/>
    <mergeCell ref="T117:AB117"/>
    <mergeCell ref="GR117:GZ117"/>
    <mergeCell ref="FY117:GQ117"/>
    <mergeCell ref="FF117:FX117"/>
    <mergeCell ref="EM117:FE117"/>
    <mergeCell ref="DT117:EL117"/>
    <mergeCell ref="DA117:DS117"/>
    <mergeCell ref="CH117:CZ117"/>
    <mergeCell ref="BO117:CG117"/>
    <mergeCell ref="AV117:BN117"/>
    <mergeCell ref="J315:J316"/>
    <mergeCell ref="J465:J466"/>
    <mergeCell ref="A467:A468"/>
    <mergeCell ref="B467:B468"/>
    <mergeCell ref="C467:C468"/>
    <mergeCell ref="D467:D468"/>
    <mergeCell ref="E467:E468"/>
    <mergeCell ref="F467:F468"/>
    <mergeCell ref="B465:B466"/>
    <mergeCell ref="C465:C466"/>
    <mergeCell ref="D465:D466"/>
    <mergeCell ref="E465:E466"/>
    <mergeCell ref="F465:F466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G465:G466"/>
    <mergeCell ref="H465:H466"/>
    <mergeCell ref="I465:I466"/>
    <mergeCell ref="A182:R182"/>
    <mergeCell ref="A183:B183"/>
    <mergeCell ref="A201:R201"/>
    <mergeCell ref="J48:J49"/>
    <mergeCell ref="B847:B848"/>
    <mergeCell ref="A847:A848"/>
    <mergeCell ref="C847:C848"/>
    <mergeCell ref="D847:D848"/>
    <mergeCell ref="E847:E848"/>
    <mergeCell ref="F847:F848"/>
    <mergeCell ref="G847:G848"/>
    <mergeCell ref="H847:H848"/>
    <mergeCell ref="I847:I848"/>
    <mergeCell ref="J847:J848"/>
    <mergeCell ref="A430:R430"/>
    <mergeCell ref="A431:B431"/>
    <mergeCell ref="A432:A433"/>
    <mergeCell ref="B432:B433"/>
    <mergeCell ref="C432:C433"/>
    <mergeCell ref="D432:D433"/>
    <mergeCell ref="E432:E433"/>
    <mergeCell ref="A369:R369"/>
    <mergeCell ref="F432:F433"/>
    <mergeCell ref="G432:G433"/>
    <mergeCell ref="A48:A49"/>
    <mergeCell ref="B48:B49"/>
    <mergeCell ref="C48:C49"/>
    <mergeCell ref="D48:D49"/>
    <mergeCell ref="E48:E49"/>
    <mergeCell ref="F48:F49"/>
    <mergeCell ref="G48:G49"/>
    <mergeCell ref="A370:B370"/>
    <mergeCell ref="A378:A379"/>
    <mergeCell ref="A347:R347"/>
    <mergeCell ref="A348:B348"/>
    <mergeCell ref="A354:R354"/>
    <mergeCell ref="A355:B355"/>
    <mergeCell ref="A358:R358"/>
    <mergeCell ref="A359:B359"/>
    <mergeCell ref="F313:F314"/>
    <mergeCell ref="G313:G314"/>
    <mergeCell ref="I313:I314"/>
    <mergeCell ref="A344:R344"/>
    <mergeCell ref="A345:B345"/>
    <mergeCell ref="B195:B196"/>
    <mergeCell ref="A120:R120"/>
    <mergeCell ref="A121:B121"/>
    <mergeCell ref="A435:B435"/>
    <mergeCell ref="H48:H49"/>
    <mergeCell ref="I48:I49"/>
    <mergeCell ref="J410:J411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10:I411"/>
    <mergeCell ref="A87:R87"/>
    <mergeCell ref="A88:B88"/>
    <mergeCell ref="A92:B92"/>
    <mergeCell ref="A129:B129"/>
    <mergeCell ref="A144:R144"/>
    <mergeCell ref="C311:C312"/>
    <mergeCell ref="D311:D312"/>
    <mergeCell ref="E311:E312"/>
    <mergeCell ref="A207:B207"/>
    <mergeCell ref="A364:R364"/>
    <mergeCell ref="A365:B365"/>
    <mergeCell ref="E480:E481"/>
    <mergeCell ref="F480:F481"/>
    <mergeCell ref="B384:B385"/>
    <mergeCell ref="A384:A385"/>
    <mergeCell ref="C384:C385"/>
    <mergeCell ref="J461:J462"/>
    <mergeCell ref="A463:A464"/>
    <mergeCell ref="B463:B464"/>
    <mergeCell ref="C463:C464"/>
    <mergeCell ref="D463:D464"/>
    <mergeCell ref="E463:E464"/>
    <mergeCell ref="F463:F464"/>
    <mergeCell ref="G463:G464"/>
    <mergeCell ref="H463:H464"/>
    <mergeCell ref="I463:I464"/>
    <mergeCell ref="J463:J464"/>
    <mergeCell ref="A461:A462"/>
    <mergeCell ref="B461:B462"/>
    <mergeCell ref="C461:C462"/>
    <mergeCell ref="D461:D462"/>
    <mergeCell ref="D384:D385"/>
    <mergeCell ref="A394:R394"/>
    <mergeCell ref="A391:R391"/>
    <mergeCell ref="A434:R434"/>
    <mergeCell ref="A172:R172"/>
    <mergeCell ref="A173:B173"/>
    <mergeCell ref="A179:S179"/>
    <mergeCell ref="A180:B180"/>
    <mergeCell ref="A195:A196"/>
    <mergeCell ref="I195:I196"/>
    <mergeCell ref="J195:J196"/>
    <mergeCell ref="F195:F196"/>
    <mergeCell ref="G195:G196"/>
    <mergeCell ref="H195:H196"/>
    <mergeCell ref="C195:C196"/>
    <mergeCell ref="D195:D196"/>
    <mergeCell ref="E195:E196"/>
    <mergeCell ref="F577:F579"/>
    <mergeCell ref="G577:G579"/>
    <mergeCell ref="H577:H579"/>
    <mergeCell ref="D577:D579"/>
    <mergeCell ref="A494:A495"/>
    <mergeCell ref="B494:B495"/>
    <mergeCell ref="C494:C495"/>
    <mergeCell ref="D494:D495"/>
    <mergeCell ref="E494:E495"/>
    <mergeCell ref="F494:F495"/>
    <mergeCell ref="A505:A506"/>
    <mergeCell ref="B505:B506"/>
    <mergeCell ref="C505:C506"/>
    <mergeCell ref="D505:D506"/>
    <mergeCell ref="E505:E506"/>
    <mergeCell ref="F505:F506"/>
    <mergeCell ref="A508:A509"/>
    <mergeCell ref="B508:B509"/>
    <mergeCell ref="C508:C509"/>
    <mergeCell ref="E508:E509"/>
    <mergeCell ref="F508:F509"/>
    <mergeCell ref="G505:G506"/>
    <mergeCell ref="H505:H506"/>
    <mergeCell ref="A571:A572"/>
    <mergeCell ref="A13:R13"/>
    <mergeCell ref="A14:B14"/>
    <mergeCell ref="A21:R21"/>
    <mergeCell ref="A22:B22"/>
    <mergeCell ref="A77:S77"/>
    <mergeCell ref="G309:G310"/>
    <mergeCell ref="H309:H310"/>
    <mergeCell ref="I309:I310"/>
    <mergeCell ref="J309:J310"/>
    <mergeCell ref="A78:B78"/>
    <mergeCell ref="A91:R91"/>
    <mergeCell ref="A124:R124"/>
    <mergeCell ref="A125:B125"/>
    <mergeCell ref="A128:R128"/>
    <mergeCell ref="A145:B145"/>
    <mergeCell ref="A153:R153"/>
    <mergeCell ref="A154:B154"/>
    <mergeCell ref="A161:R161"/>
    <mergeCell ref="A162:B162"/>
    <mergeCell ref="A158:R158"/>
    <mergeCell ref="A159:B159"/>
    <mergeCell ref="A190:R190"/>
    <mergeCell ref="A191:B191"/>
    <mergeCell ref="A206:R206"/>
    <mergeCell ref="A5:R5"/>
    <mergeCell ref="A12:B12"/>
    <mergeCell ref="O1:R2"/>
    <mergeCell ref="A3:R3"/>
    <mergeCell ref="A7:A10"/>
    <mergeCell ref="B7:B10"/>
    <mergeCell ref="C7:D7"/>
    <mergeCell ref="L8:O8"/>
    <mergeCell ref="C8:C10"/>
    <mergeCell ref="D8:D10"/>
    <mergeCell ref="I8:I9"/>
    <mergeCell ref="J8:J9"/>
    <mergeCell ref="K8:K9"/>
    <mergeCell ref="I7:J7"/>
    <mergeCell ref="K7:O7"/>
    <mergeCell ref="E7:E10"/>
    <mergeCell ref="R7:R10"/>
    <mergeCell ref="F7:F10"/>
    <mergeCell ref="G7:G10"/>
    <mergeCell ref="H7:H9"/>
    <mergeCell ref="P7:P9"/>
    <mergeCell ref="Q7:Q9"/>
    <mergeCell ref="G229:G230"/>
    <mergeCell ref="H227:H228"/>
    <mergeCell ref="H229:H230"/>
    <mergeCell ref="I227:I228"/>
    <mergeCell ref="I229:I230"/>
    <mergeCell ref="T110:AB110"/>
    <mergeCell ref="GR110:GZ110"/>
    <mergeCell ref="EM110:FE110"/>
    <mergeCell ref="FF110:FX110"/>
    <mergeCell ref="FY110:GQ110"/>
    <mergeCell ref="BO110:CG110"/>
    <mergeCell ref="CH110:CZ110"/>
    <mergeCell ref="DA110:DS110"/>
    <mergeCell ref="DT110:EL110"/>
    <mergeCell ref="AC110:AU110"/>
    <mergeCell ref="AV110:BN110"/>
    <mergeCell ref="A149:R149"/>
    <mergeCell ref="A150:B150"/>
    <mergeCell ref="A135:R135"/>
    <mergeCell ref="A136:B136"/>
    <mergeCell ref="A139:R139"/>
    <mergeCell ref="A140:B140"/>
    <mergeCell ref="A132:R132"/>
    <mergeCell ref="A133:B133"/>
    <mergeCell ref="A254:R254"/>
    <mergeCell ref="A255:B255"/>
    <mergeCell ref="A251:R251"/>
    <mergeCell ref="A252:B252"/>
    <mergeCell ref="A210:R210"/>
    <mergeCell ref="A211:B211"/>
    <mergeCell ref="A225:R225"/>
    <mergeCell ref="A226:B226"/>
    <mergeCell ref="A221:R221"/>
    <mergeCell ref="A222:B222"/>
    <mergeCell ref="A218:R218"/>
    <mergeCell ref="A219:B219"/>
    <mergeCell ref="A243:R243"/>
    <mergeCell ref="A227:A228"/>
    <mergeCell ref="A229:A230"/>
    <mergeCell ref="B227:B228"/>
    <mergeCell ref="B229:B230"/>
    <mergeCell ref="C227:C228"/>
    <mergeCell ref="C229:C230"/>
    <mergeCell ref="D227:D228"/>
    <mergeCell ref="J227:J228"/>
    <mergeCell ref="J229:J230"/>
    <mergeCell ref="D229:D230"/>
    <mergeCell ref="E227:E228"/>
    <mergeCell ref="J277:J278"/>
    <mergeCell ref="A277:A278"/>
    <mergeCell ref="A264:R264"/>
    <mergeCell ref="A265:B265"/>
    <mergeCell ref="A274:R274"/>
    <mergeCell ref="A275:B275"/>
    <mergeCell ref="A267:R267"/>
    <mergeCell ref="A271:R271"/>
    <mergeCell ref="B277:B278"/>
    <mergeCell ref="A382:R382"/>
    <mergeCell ref="E384:E385"/>
    <mergeCell ref="F384:F385"/>
    <mergeCell ref="G384:G385"/>
    <mergeCell ref="H384:H385"/>
    <mergeCell ref="I384:I385"/>
    <mergeCell ref="J384:J385"/>
    <mergeCell ref="A392:B392"/>
    <mergeCell ref="I311:I312"/>
    <mergeCell ref="J311:J312"/>
    <mergeCell ref="A311:A312"/>
    <mergeCell ref="A313:A314"/>
    <mergeCell ref="A339:R339"/>
    <mergeCell ref="A340:B340"/>
    <mergeCell ref="G378:G379"/>
    <mergeCell ref="H378:H379"/>
    <mergeCell ref="I378:I379"/>
    <mergeCell ref="J378:J379"/>
    <mergeCell ref="A383:B383"/>
    <mergeCell ref="B378:B379"/>
    <mergeCell ref="C378:C379"/>
    <mergeCell ref="D378:D379"/>
    <mergeCell ref="E378:E379"/>
    <mergeCell ref="F378:F379"/>
    <mergeCell ref="A400:R400"/>
    <mergeCell ref="H432:H433"/>
    <mergeCell ref="I432:I433"/>
    <mergeCell ref="J432:J433"/>
    <mergeCell ref="A401:B401"/>
    <mergeCell ref="A395:B395"/>
    <mergeCell ref="A437:R437"/>
    <mergeCell ref="A438:B438"/>
    <mergeCell ref="F551:F553"/>
    <mergeCell ref="E461:E462"/>
    <mergeCell ref="F461:F462"/>
    <mergeCell ref="G461:G462"/>
    <mergeCell ref="H461:H462"/>
    <mergeCell ref="I461:I462"/>
    <mergeCell ref="G467:G468"/>
    <mergeCell ref="H467:H468"/>
    <mergeCell ref="I467:I468"/>
    <mergeCell ref="J467:J468"/>
    <mergeCell ref="A465:A466"/>
    <mergeCell ref="A551:A553"/>
    <mergeCell ref="A480:A481"/>
    <mergeCell ref="B480:B481"/>
    <mergeCell ref="C480:C481"/>
    <mergeCell ref="D480:D481"/>
    <mergeCell ref="F571:F572"/>
    <mergeCell ref="I494:I495"/>
    <mergeCell ref="J494:J495"/>
    <mergeCell ref="G551:G553"/>
    <mergeCell ref="H551:H553"/>
    <mergeCell ref="D508:D509"/>
    <mergeCell ref="D551:D553"/>
    <mergeCell ref="E551:E553"/>
    <mergeCell ref="B551:B553"/>
    <mergeCell ref="C551:C553"/>
    <mergeCell ref="J571:J572"/>
    <mergeCell ref="G571:G572"/>
    <mergeCell ref="H571:H572"/>
    <mergeCell ref="H494:H495"/>
    <mergeCell ref="I505:I506"/>
    <mergeCell ref="J505:J506"/>
    <mergeCell ref="B571:B572"/>
    <mergeCell ref="C571:C572"/>
    <mergeCell ref="D571:D572"/>
    <mergeCell ref="E571:E572"/>
    <mergeCell ref="C577:C579"/>
    <mergeCell ref="A596:A597"/>
    <mergeCell ref="B596:B597"/>
    <mergeCell ref="C596:C597"/>
    <mergeCell ref="D596:D597"/>
    <mergeCell ref="H820:H821"/>
    <mergeCell ref="I820:I821"/>
    <mergeCell ref="J820:J821"/>
    <mergeCell ref="A833:A834"/>
    <mergeCell ref="B833:B834"/>
    <mergeCell ref="C833:C834"/>
    <mergeCell ref="D833:D834"/>
    <mergeCell ref="E833:E834"/>
    <mergeCell ref="E596:E597"/>
    <mergeCell ref="C601:C602"/>
    <mergeCell ref="C638:C639"/>
    <mergeCell ref="D638:D639"/>
    <mergeCell ref="E638:E639"/>
    <mergeCell ref="A638:A639"/>
    <mergeCell ref="B601:B602"/>
    <mergeCell ref="B646:B647"/>
    <mergeCell ref="C646:C647"/>
    <mergeCell ref="D646:D647"/>
    <mergeCell ref="F646:F647"/>
    <mergeCell ref="A861:B861"/>
    <mergeCell ref="A810:B810"/>
    <mergeCell ref="A813:R813"/>
    <mergeCell ref="A814:B814"/>
    <mergeCell ref="A850:R850"/>
    <mergeCell ref="A851:B851"/>
    <mergeCell ref="A856:R856"/>
    <mergeCell ref="A857:B857"/>
    <mergeCell ref="A860:R860"/>
    <mergeCell ref="A820:A821"/>
    <mergeCell ref="B820:B821"/>
    <mergeCell ref="C820:C821"/>
    <mergeCell ref="D820:D821"/>
    <mergeCell ref="E820:E821"/>
    <mergeCell ref="F820:F821"/>
    <mergeCell ref="G820:G821"/>
    <mergeCell ref="D313:D314"/>
    <mergeCell ref="B311:B312"/>
    <mergeCell ref="A809:R809"/>
    <mergeCell ref="A772:R772"/>
    <mergeCell ref="A773:B773"/>
    <mergeCell ref="A785:R785"/>
    <mergeCell ref="A786:B786"/>
    <mergeCell ref="A806:R806"/>
    <mergeCell ref="A807:B807"/>
    <mergeCell ref="A792:R792"/>
    <mergeCell ref="A793:B793"/>
    <mergeCell ref="A691:A692"/>
    <mergeCell ref="F687:F688"/>
    <mergeCell ref="E689:E690"/>
    <mergeCell ref="C689:C690"/>
    <mergeCell ref="A695:R695"/>
    <mergeCell ref="F638:F639"/>
    <mergeCell ref="A689:A690"/>
    <mergeCell ref="H689:H690"/>
    <mergeCell ref="G689:G690"/>
    <mergeCell ref="G691:G692"/>
    <mergeCell ref="J684:J685"/>
    <mergeCell ref="A687:A688"/>
    <mergeCell ref="A646:A647"/>
    <mergeCell ref="A258:R258"/>
    <mergeCell ref="J45:J46"/>
    <mergeCell ref="J300:J301"/>
    <mergeCell ref="A397:R397"/>
    <mergeCell ref="A398:B398"/>
    <mergeCell ref="A601:A602"/>
    <mergeCell ref="D601:D602"/>
    <mergeCell ref="E601:E602"/>
    <mergeCell ref="F601:F602"/>
    <mergeCell ref="I571:I572"/>
    <mergeCell ref="I596:I597"/>
    <mergeCell ref="E577:E579"/>
    <mergeCell ref="F596:F597"/>
    <mergeCell ref="A577:A579"/>
    <mergeCell ref="B577:B579"/>
    <mergeCell ref="F336:F337"/>
    <mergeCell ref="I577:I579"/>
    <mergeCell ref="J577:J579"/>
    <mergeCell ref="J596:J597"/>
    <mergeCell ref="G336:G337"/>
    <mergeCell ref="H311:H312"/>
    <mergeCell ref="H313:H314"/>
    <mergeCell ref="B313:B314"/>
    <mergeCell ref="C313:C314"/>
    <mergeCell ref="A259:B259"/>
    <mergeCell ref="A261:R261"/>
    <mergeCell ref="A262:B262"/>
    <mergeCell ref="A289:R289"/>
    <mergeCell ref="A290:B290"/>
    <mergeCell ref="E646:E647"/>
    <mergeCell ref="I89:I90"/>
    <mergeCell ref="H336:H337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300:A301"/>
    <mergeCell ref="B300:B301"/>
    <mergeCell ref="C300:C301"/>
    <mergeCell ref="E300:E301"/>
    <mergeCell ref="D300:D301"/>
    <mergeCell ref="F300:F301"/>
    <mergeCell ref="H300:H301"/>
    <mergeCell ref="A293:R293"/>
    <mergeCell ref="A294:B294"/>
    <mergeCell ref="A272:B272"/>
    <mergeCell ref="D309:D310"/>
    <mergeCell ref="A299:B299"/>
    <mergeCell ref="E309:E310"/>
    <mergeCell ref="F309:F310"/>
    <mergeCell ref="A268:B268"/>
    <mergeCell ref="A283:R283"/>
    <mergeCell ref="A284:B284"/>
    <mergeCell ref="G277:G278"/>
    <mergeCell ref="H277:H278"/>
    <mergeCell ref="A309:A310"/>
    <mergeCell ref="B309:B310"/>
    <mergeCell ref="C309:C310"/>
    <mergeCell ref="G300:G301"/>
    <mergeCell ref="A279:R279"/>
    <mergeCell ref="A280:B280"/>
    <mergeCell ref="I300:I301"/>
    <mergeCell ref="I277:I278"/>
    <mergeCell ref="C277:C278"/>
    <mergeCell ref="D277:D278"/>
    <mergeCell ref="E277:E278"/>
    <mergeCell ref="F277:F278"/>
    <mergeCell ref="J54:J55"/>
    <mergeCell ref="A54:A55"/>
    <mergeCell ref="B54:B55"/>
    <mergeCell ref="C54:C55"/>
    <mergeCell ref="D54:D55"/>
    <mergeCell ref="E54:E55"/>
    <mergeCell ref="F54:F55"/>
    <mergeCell ref="A248:R248"/>
    <mergeCell ref="A249:B249"/>
    <mergeCell ref="A244:B244"/>
    <mergeCell ref="G89:G90"/>
    <mergeCell ref="A85:B85"/>
    <mergeCell ref="A81:R81"/>
    <mergeCell ref="A82:B82"/>
    <mergeCell ref="J89:J90"/>
    <mergeCell ref="A231:R231"/>
    <mergeCell ref="A232:B232"/>
    <mergeCell ref="A240:R240"/>
    <mergeCell ref="A241:B241"/>
    <mergeCell ref="E229:E230"/>
    <mergeCell ref="F227:F228"/>
    <mergeCell ref="A202:B202"/>
    <mergeCell ref="F229:F230"/>
    <mergeCell ref="G227:G228"/>
    <mergeCell ref="J313:J314"/>
    <mergeCell ref="H89:H90"/>
    <mergeCell ref="I327:I328"/>
    <mergeCell ref="G494:G495"/>
    <mergeCell ref="A84:R84"/>
    <mergeCell ref="I336:I337"/>
    <mergeCell ref="J336:J337"/>
    <mergeCell ref="C327:C328"/>
    <mergeCell ref="D327:D328"/>
    <mergeCell ref="E327:E328"/>
    <mergeCell ref="F327:F328"/>
    <mergeCell ref="G327:G328"/>
    <mergeCell ref="H327:H328"/>
    <mergeCell ref="A298:R298"/>
    <mergeCell ref="J327:J328"/>
    <mergeCell ref="A336:A337"/>
    <mergeCell ref="B336:B337"/>
    <mergeCell ref="C336:C337"/>
    <mergeCell ref="D336:D337"/>
    <mergeCell ref="E336:E337"/>
    <mergeCell ref="A327:A328"/>
    <mergeCell ref="B327:B328"/>
    <mergeCell ref="E313:E314"/>
    <mergeCell ref="F311:F312"/>
    <mergeCell ref="G311:G312"/>
    <mergeCell ref="A739:B739"/>
    <mergeCell ref="A707:R707"/>
    <mergeCell ref="A708:B708"/>
    <mergeCell ref="A693:A694"/>
    <mergeCell ref="G54:G55"/>
    <mergeCell ref="H54:H55"/>
    <mergeCell ref="I54:I55"/>
    <mergeCell ref="A89:A90"/>
    <mergeCell ref="B89:B90"/>
    <mergeCell ref="J551:J553"/>
    <mergeCell ref="I508:I509"/>
    <mergeCell ref="J508:J509"/>
    <mergeCell ref="I551:I553"/>
    <mergeCell ref="G480:G481"/>
    <mergeCell ref="H480:H481"/>
    <mergeCell ref="I480:I481"/>
    <mergeCell ref="J480:J481"/>
    <mergeCell ref="G508:G509"/>
    <mergeCell ref="H508:H509"/>
    <mergeCell ref="C89:C90"/>
    <mergeCell ref="D89:D90"/>
    <mergeCell ref="E89:E90"/>
    <mergeCell ref="F89:F90"/>
    <mergeCell ref="I601:I602"/>
    <mergeCell ref="I684:I685"/>
    <mergeCell ref="E815:E816"/>
    <mergeCell ref="F815:F816"/>
    <mergeCell ref="G815:G816"/>
    <mergeCell ref="H815:H816"/>
    <mergeCell ref="C691:C692"/>
    <mergeCell ref="C693:C694"/>
    <mergeCell ref="F689:F690"/>
    <mergeCell ref="F691:F692"/>
    <mergeCell ref="F693:F694"/>
    <mergeCell ref="D691:D692"/>
    <mergeCell ref="D693:D694"/>
    <mergeCell ref="E691:E692"/>
    <mergeCell ref="E693:E694"/>
    <mergeCell ref="D689:D690"/>
    <mergeCell ref="C687:C688"/>
    <mergeCell ref="E687:E688"/>
    <mergeCell ref="A738:R738"/>
    <mergeCell ref="B689:B690"/>
    <mergeCell ref="B691:B692"/>
    <mergeCell ref="B693:B694"/>
    <mergeCell ref="J815:J816"/>
    <mergeCell ref="A761:R761"/>
    <mergeCell ref="A762:B762"/>
    <mergeCell ref="J601:J602"/>
    <mergeCell ref="G687:G688"/>
    <mergeCell ref="G638:G639"/>
    <mergeCell ref="H638:H639"/>
    <mergeCell ref="J693:J694"/>
    <mergeCell ref="I689:I690"/>
    <mergeCell ref="I691:I692"/>
    <mergeCell ref="I693:I694"/>
    <mergeCell ref="G646:G647"/>
    <mergeCell ref="H646:H647"/>
    <mergeCell ref="I646:I647"/>
    <mergeCell ref="J646:J647"/>
    <mergeCell ref="I687:I688"/>
    <mergeCell ref="J691:J692"/>
    <mergeCell ref="G693:G694"/>
    <mergeCell ref="J689:J690"/>
    <mergeCell ref="H687:H688"/>
    <mergeCell ref="H691:H692"/>
    <mergeCell ref="G684:G685"/>
    <mergeCell ref="H684:H685"/>
    <mergeCell ref="H693:H694"/>
    <mergeCell ref="D687:D688"/>
    <mergeCell ref="J638:J639"/>
    <mergeCell ref="A758:R758"/>
    <mergeCell ref="A759:B759"/>
    <mergeCell ref="A747:R747"/>
    <mergeCell ref="A748:B748"/>
    <mergeCell ref="A735:R735"/>
    <mergeCell ref="A736:B736"/>
    <mergeCell ref="A696:B696"/>
    <mergeCell ref="B687:B688"/>
    <mergeCell ref="J687:J688"/>
    <mergeCell ref="A677:R677"/>
    <mergeCell ref="A678:B678"/>
    <mergeCell ref="F684:F685"/>
    <mergeCell ref="E684:E685"/>
    <mergeCell ref="A684:A685"/>
    <mergeCell ref="B684:B685"/>
    <mergeCell ref="C684:C685"/>
    <mergeCell ref="D684:D685"/>
    <mergeCell ref="A671:R671"/>
    <mergeCell ref="A672:B672"/>
    <mergeCell ref="G596:G597"/>
    <mergeCell ref="H596:H597"/>
    <mergeCell ref="B638:B639"/>
    <mergeCell ref="F833:F834"/>
    <mergeCell ref="G833:G834"/>
    <mergeCell ref="H833:H834"/>
    <mergeCell ref="I833:I834"/>
    <mergeCell ref="G601:G602"/>
    <mergeCell ref="H601:H602"/>
    <mergeCell ref="A710:R710"/>
    <mergeCell ref="A711:B711"/>
    <mergeCell ref="A718:R718"/>
    <mergeCell ref="A719:B719"/>
    <mergeCell ref="A750:R750"/>
    <mergeCell ref="A751:B751"/>
    <mergeCell ref="I815:I816"/>
    <mergeCell ref="A715:R715"/>
    <mergeCell ref="A716:B716"/>
    <mergeCell ref="A815:A816"/>
    <mergeCell ref="B815:B816"/>
    <mergeCell ref="C815:C816"/>
    <mergeCell ref="D815:D816"/>
    <mergeCell ref="J833:J834"/>
    <mergeCell ref="I638:I639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rstPageNumber="2" orientation="landscape" useFirstPageNumber="1" r:id="rId1"/>
  <headerFooter>
    <oddHeader>&amp;C&amp;P</oddHeader>
  </headerFooter>
  <colBreaks count="1" manualBreakCount="1">
    <brk id="19" max="8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</vt:lpstr>
      <vt:lpstr>Прилож!Заголовки_для_печати</vt:lpstr>
      <vt:lpstr>Прилож!Область_печати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Жилищный инспектор</cp:lastModifiedBy>
  <cp:lastPrinted>2018-05-25T06:47:04Z</cp:lastPrinted>
  <dcterms:created xsi:type="dcterms:W3CDTF">2012-12-13T11:50:40Z</dcterms:created>
  <dcterms:modified xsi:type="dcterms:W3CDTF">2018-06-13T04:56:03Z</dcterms:modified>
</cp:coreProperties>
</file>