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Сведения о фин-ии" sheetId="1" r:id="rId1"/>
    <sheet name="Суммы МП" sheetId="4" r:id="rId2"/>
  </sheets>
  <definedNames>
    <definedName name="_xlnm.Print_Area" localSheetId="0">'Сведения о фин-ии'!$B$1:$I$92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8" i="1" l="1"/>
  <c r="F88" i="1" s="1"/>
  <c r="G91" i="1"/>
  <c r="G87" i="1"/>
  <c r="F87" i="1"/>
  <c r="I82" i="1"/>
  <c r="H82" i="1"/>
  <c r="G82" i="1"/>
  <c r="F82" i="1"/>
  <c r="F81" i="1"/>
  <c r="H91" i="1"/>
  <c r="I91" i="1"/>
  <c r="I59" i="1"/>
  <c r="I52" i="1"/>
  <c r="I41" i="1"/>
  <c r="I32" i="1"/>
  <c r="I89" i="1"/>
  <c r="I90" i="1"/>
  <c r="H32" i="1"/>
  <c r="G32" i="1"/>
  <c r="G90" i="1"/>
  <c r="G89" i="1"/>
  <c r="H90" i="1"/>
  <c r="H89" i="1"/>
  <c r="F19" i="1"/>
  <c r="F84" i="1"/>
  <c r="G76" i="1"/>
  <c r="G79" i="1"/>
  <c r="G59" i="1"/>
  <c r="G41" i="1"/>
  <c r="G47" i="1"/>
  <c r="G52" i="1"/>
  <c r="G62" i="1"/>
  <c r="G73" i="1"/>
  <c r="F66" i="1"/>
  <c r="F91" i="1" l="1"/>
  <c r="F89" i="1"/>
  <c r="F90" i="1"/>
  <c r="F24" i="1" l="1"/>
  <c r="F25" i="1"/>
  <c r="F32" i="1" l="1"/>
  <c r="F22" i="1"/>
  <c r="F23" i="1"/>
  <c r="F21" i="1"/>
  <c r="F20" i="1"/>
  <c r="H87" i="1"/>
  <c r="I87" i="1"/>
  <c r="H79" i="1"/>
  <c r="I79" i="1"/>
  <c r="H67" i="1"/>
  <c r="I67" i="1"/>
  <c r="H62" i="1"/>
  <c r="I62" i="1"/>
  <c r="H59" i="1"/>
  <c r="H52" i="1"/>
  <c r="H41" i="1"/>
  <c r="G67" i="1"/>
  <c r="F65" i="1" l="1"/>
  <c r="F64" i="1"/>
  <c r="F58" i="1"/>
  <c r="F57" i="1"/>
  <c r="F67" i="1" l="1"/>
  <c r="F30" i="1"/>
  <c r="F16" i="1" l="1"/>
  <c r="F17" i="1"/>
  <c r="F18" i="1"/>
  <c r="I73" i="1" l="1"/>
  <c r="H73" i="1"/>
  <c r="F29" i="1"/>
  <c r="F31" i="1"/>
  <c r="F28" i="1"/>
  <c r="F78" i="1" l="1"/>
  <c r="F79" i="1" s="1"/>
  <c r="H76" i="1"/>
  <c r="I76" i="1"/>
  <c r="F75" i="1"/>
  <c r="F76" i="1" s="1"/>
  <c r="F72" i="1"/>
  <c r="F70" i="1"/>
  <c r="F69" i="1"/>
  <c r="F71" i="1"/>
  <c r="F61" i="1"/>
  <c r="F62" i="1" s="1"/>
  <c r="F55" i="1"/>
  <c r="F56" i="1"/>
  <c r="F54" i="1"/>
  <c r="F50" i="1"/>
  <c r="F51" i="1"/>
  <c r="F49" i="1"/>
  <c r="H47" i="1"/>
  <c r="I47" i="1"/>
  <c r="F46" i="1"/>
  <c r="F43" i="1"/>
  <c r="F39" i="1"/>
  <c r="F40" i="1"/>
  <c r="F38" i="1"/>
  <c r="F59" i="1" l="1"/>
  <c r="F47" i="1"/>
  <c r="F52" i="1"/>
  <c r="F73" i="1"/>
  <c r="F41" i="1"/>
  <c r="I6" i="4"/>
  <c r="I5" i="4"/>
  <c r="I4" i="4"/>
  <c r="I3" i="4"/>
  <c r="C15" i="4" l="1"/>
  <c r="L24" i="4" s="1"/>
  <c r="C14" i="4"/>
  <c r="K24" i="4" s="1"/>
  <c r="C13" i="4"/>
  <c r="J24" i="4" s="1"/>
  <c r="E15" i="4"/>
  <c r="L23" i="4" s="1"/>
  <c r="E14" i="4"/>
  <c r="K23" i="4" s="1"/>
  <c r="E13" i="4"/>
  <c r="J23" i="4" s="1"/>
  <c r="D15" i="4"/>
  <c r="L22" i="4" s="1"/>
  <c r="D14" i="4"/>
  <c r="K22" i="4" s="1"/>
  <c r="D13" i="4"/>
  <c r="J22" i="4" s="1"/>
  <c r="I22" i="4" l="1"/>
  <c r="I23" i="4"/>
  <c r="I24" i="4"/>
  <c r="I13" i="4"/>
  <c r="I12" i="4"/>
  <c r="I11" i="4"/>
  <c r="G44" i="1"/>
  <c r="H44" i="1"/>
  <c r="H88" i="1" s="1"/>
  <c r="I44" i="1"/>
  <c r="I88" i="1" s="1"/>
  <c r="F44" i="1"/>
  <c r="E2" i="4"/>
  <c r="D16" i="4"/>
  <c r="C16" i="4"/>
  <c r="C2" i="4" l="1"/>
  <c r="E16" i="4"/>
  <c r="D2" i="4"/>
  <c r="B14" i="4" l="1"/>
  <c r="F14" i="4" s="1"/>
  <c r="B15" i="4"/>
  <c r="F15" i="4" s="1"/>
  <c r="B13" i="4"/>
  <c r="J21" i="4" s="1"/>
  <c r="K21" i="4" l="1"/>
  <c r="L21" i="4"/>
  <c r="B2" i="4"/>
  <c r="F2" i="4" s="1"/>
  <c r="B16" i="4"/>
  <c r="F13" i="4"/>
  <c r="I10" i="4"/>
  <c r="I21" i="4" l="1"/>
</calcChain>
</file>

<file path=xl/sharedStrings.xml><?xml version="1.0" encoding="utf-8"?>
<sst xmlns="http://schemas.openxmlformats.org/spreadsheetml/2006/main" count="344" uniqueCount="122">
  <si>
    <t>№ п/п</t>
  </si>
  <si>
    <t>Наименование</t>
  </si>
  <si>
    <t>всего</t>
  </si>
  <si>
    <t>Областной бюджет</t>
  </si>
  <si>
    <t>Местный бюджет</t>
  </si>
  <si>
    <t>областной бюджет</t>
  </si>
  <si>
    <t>#215</t>
  </si>
  <si>
    <t>#214</t>
  </si>
  <si>
    <t>#205</t>
  </si>
  <si>
    <t>#217</t>
  </si>
  <si>
    <t>федеральный бюджет</t>
  </si>
  <si>
    <t>из них за счет средств (тыс.руб.):</t>
  </si>
  <si>
    <t>Общий объем (тыс.руб.)</t>
  </si>
  <si>
    <t>Год</t>
  </si>
  <si>
    <t>Всего</t>
  </si>
  <si>
    <t>обл</t>
  </si>
  <si>
    <t>мест</t>
  </si>
  <si>
    <t>Общ</t>
  </si>
  <si>
    <t>фед</t>
  </si>
  <si>
    <t>Всего:</t>
  </si>
  <si>
    <t>МБ</t>
  </si>
  <si>
    <t>ФБ</t>
  </si>
  <si>
    <t>СВЕДЕНИЯ
о финансировании структурных элементов муниципальной программы</t>
  </si>
  <si>
    <t>(наименование муниципальной программы)</t>
  </si>
  <si>
    <t>«Развитие образования в муниципальном образовании «город Десногорск» Смоленской области»</t>
  </si>
  <si>
    <t xml:space="preserve">Участник муниципальной программы </t>
  </si>
  <si>
    <t>Результат 1</t>
  </si>
  <si>
    <t>Мероприятие 1.1.</t>
  </si>
  <si>
    <t>Итого по региональному проекту</t>
  </si>
  <si>
    <t>2.</t>
  </si>
  <si>
    <t>Итого по ведомственному проекту</t>
  </si>
  <si>
    <t xml:space="preserve">Итого по комплексу процессных мероприятий </t>
  </si>
  <si>
    <t>Всего по муниципальной программе, в том числе:</t>
  </si>
  <si>
    <t>местные бюджеты</t>
  </si>
  <si>
    <t>внебюджетные источники</t>
  </si>
  <si>
    <t xml:space="preserve">Ведомственный проект </t>
  </si>
  <si>
    <t>Этап 2013-2021</t>
  </si>
  <si>
    <t xml:space="preserve">Общий объем финансирования </t>
  </si>
  <si>
    <t>тыс. рублей, из них:</t>
  </si>
  <si>
    <t xml:space="preserve">средства федерального бюджета  </t>
  </si>
  <si>
    <t>средства областного бюджета –</t>
  </si>
  <si>
    <t xml:space="preserve">средства местного бюджета – </t>
  </si>
  <si>
    <t>средства внебюджетных источников – 0 тыс. рублей.</t>
  </si>
  <si>
    <t>Этап 2022-2024</t>
  </si>
  <si>
    <t>Комплекс процессных мероприятий 1. "Развитие эффективных форм работы с семьями"</t>
  </si>
  <si>
    <t>Мероприятие 1 Выплаты денежных средств на содержание ребенка, переданного на воспитание в приемную семью</t>
  </si>
  <si>
    <t>Мероприятие 3 Выплаты ежемесячных денежных средств на содержание ребенка, находящегося под опекой (попечительством)</t>
  </si>
  <si>
    <t>Комплекс процессных мероприятий 2. "Организация и осуществление деятельности по опеке и попечительству"</t>
  </si>
  <si>
    <t>Мероприятие 1 Расходы на организацию и осуществление деятельности по опеке и попечительству</t>
  </si>
  <si>
    <t xml:space="preserve">4. </t>
  </si>
  <si>
    <t xml:space="preserve">5. </t>
  </si>
  <si>
    <t>Комплекс процессных мероприятий 3. "Культурно-массовые мероприятия"</t>
  </si>
  <si>
    <t>Комплекс процессных мероприятий 4. "Развитие дошкольного образования"</t>
  </si>
  <si>
    <t>Мероприятие 1 Расходы на обеспечение деятельности муниципальных учреждений</t>
  </si>
  <si>
    <t>Мероприятие 1 Организация и проведение мероприятий культурно-массового характера в области образования</t>
  </si>
  <si>
    <t>Мероприятие 2 Расходы на укрепление материально-технической базы муниципальных учреждений</t>
  </si>
  <si>
    <t>Мероприятие 3 Обеспечение государственных гарантий реализации прав на получение общедоступного и бесплатного дошкольного образования</t>
  </si>
  <si>
    <t>7.</t>
  </si>
  <si>
    <t>Комплекс процессных мероприятий 5. "Развитие общего образования"</t>
  </si>
  <si>
    <t>Мероприятие 3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</t>
  </si>
  <si>
    <t>Комплекс процессных мероприятий 6. "Вознаграждение за выполнение функций классного руководителя"</t>
  </si>
  <si>
    <t xml:space="preserve">11. </t>
  </si>
  <si>
    <t>Мероприятие 1 Расходы на организацию отдыха детей в каникулярное время в лагерях дневного пребывания, организованных на базе муниципальных образовательных организаций, реализующих образовательные программы начального общего, основного общего, среднего общего образования, и организаций дополнительного образования детей</t>
  </si>
  <si>
    <t xml:space="preserve">12. </t>
  </si>
  <si>
    <t>Мероприятие 1 Расходы на обеспечение функций органов местного самоуправления</t>
  </si>
  <si>
    <t>1-й год планового периода 2023</t>
  </si>
  <si>
    <t>2-й год планового периода 2024</t>
  </si>
  <si>
    <t>Объем средств на реализацию муниципальной программы на очередной финансовый год и плановый период 
(тыс. рублей)</t>
  </si>
  <si>
    <t>Муниципальные бюджетные
образовательные учреждения</t>
  </si>
  <si>
    <t>Муниципальные бюджетные дошкольные образовательные учреждения</t>
  </si>
  <si>
    <t>МБУДО  «ДДТ» г. Десногорска</t>
  </si>
  <si>
    <t>Источник финансового обеспечения (расшифро-вать)</t>
  </si>
  <si>
    <t>Раздел 6 «Сведения о финансировании структурных элементов муниципальной программы»</t>
  </si>
  <si>
    <t>Наименование муниципальной программы, структурного элемента / источник финансового обеспечения</t>
  </si>
  <si>
    <t>Объем финансового обеспечения по годам реализации (тыс. рублей)</t>
  </si>
  <si>
    <t>местный бюджет</t>
  </si>
  <si>
    <t xml:space="preserve">очередной финансо-вый год
2022
</t>
  </si>
  <si>
    <t>Муниципальная программа «Развитие образования в муниципальном образовании «город Десногорск» Смоленской области» (всего),
в том числе:</t>
  </si>
  <si>
    <t>Мероприятие 2 Выплаты вознаграждения, причитающегося приемным родителям</t>
  </si>
  <si>
    <t>Комплекс процессных мероприятий 8. "Развитие системы дополнительного образования"</t>
  </si>
  <si>
    <t>Приложение к постановлению Администрации</t>
  </si>
  <si>
    <t>муниципального образования "город</t>
  </si>
  <si>
    <t xml:space="preserve">Десногорск" Смоленской области от </t>
  </si>
  <si>
    <t>Региональный проект "Все лучшее детям"</t>
  </si>
  <si>
    <t>Мероприятие 1.1.Оснащение предметных кабинетов общеобразовательных организаций средствами обучения и воспитания</t>
  </si>
  <si>
    <t>Региональный проект "Педагоги и наставники"</t>
  </si>
  <si>
    <t>Результат 1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</si>
  <si>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Комплекс процессных мероприятий 7. "Обеспечение бесплатным горячим питанием обучающихся в муниципальных образовательных организациях"</t>
  </si>
  <si>
    <t>Мероприятие 1. Обеспечение обучающихся, получающих начальное общее образование в муниципальных образовательных организациях бесплатным горячим питанием</t>
  </si>
  <si>
    <t>Мероприятие 1 Выплата вознаграждения за выполнение функций классного руководителя</t>
  </si>
  <si>
    <t>МБУДО «Десногорская ДМШ имени М.И.Глинки», МБУДО «Десногорская ДХШ», МБУДО "Спортивная школа", МБУДО "ДДТ" г. Десногорска</t>
  </si>
  <si>
    <t>Мероприятие 3 Расходы на оказание муниципальных услуг в социальной сфере в соответствии с социальным сертификатом в рамках функционирования модели персонифицированного финансирования дополнительного образования</t>
  </si>
  <si>
    <t>Мероприятие 1.1.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</si>
  <si>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Мероприятие 1.2.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</si>
  <si>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Мероприятие 1.3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</si>
  <si>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Федеральный бюджет</t>
  </si>
  <si>
    <t>х</t>
  </si>
  <si>
    <t xml:space="preserve">3. </t>
  </si>
  <si>
    <t>6.</t>
  </si>
  <si>
    <t xml:space="preserve">8. </t>
  </si>
  <si>
    <t>9.</t>
  </si>
  <si>
    <t xml:space="preserve">10. </t>
  </si>
  <si>
    <t>13.</t>
  </si>
  <si>
    <t>Комплекс процессных мероприятий 10. "Организация отдыха и оздоровления детей и подростков"</t>
  </si>
  <si>
    <t>Комплекс процессных мероприятий 11. "Обеспечение деятельности органов местного самоуправления"</t>
  </si>
  <si>
    <t>Комплекс процессных мероприятий 12. "Капитальный и текущий ремонт зданий и сооружений"</t>
  </si>
  <si>
    <t>Мероприятие 4 Обеспечение условий для функционирования центров "Точка роста"</t>
  </si>
  <si>
    <t>Мероприятие 1.2. Мероприятия по модернизации школьных систем образования</t>
  </si>
  <si>
    <t>Мероприятие 1.3. Капитальный ремонт зданий муниципальных образовательных организаций в рамках модернизации школьных систем образования</t>
  </si>
  <si>
    <t>Муниципальные бюджетные образовательные учреждения</t>
  </si>
  <si>
    <t>Мероприятие 1.4. Оснащение общеобразовательных организаций оборудованием, средствами обучения и воспитания</t>
  </si>
  <si>
    <t>Управление образования
г.Десногорска</t>
  </si>
  <si>
    <t>Мероприятие 1Расходы на укрепление материально-технической базы муниципальных учреждений</t>
  </si>
  <si>
    <t>Результат 1 Увеличение численности детей, обучающихся по предметным областям "Физика", "Музыка", "Изобразительное искусство" на обновленной материально-технической базе</t>
  </si>
  <si>
    <t>очередной финансовый год 2026</t>
  </si>
  <si>
    <t>1-й год планового периода 2027</t>
  </si>
  <si>
    <t>2-й год планового периода 2028</t>
  </si>
  <si>
    <t>Х</t>
  </si>
  <si>
    <t>Комплекс процессных мероприятий 13. "Совершенствование системы устройства детей-сирот и детей, оставшихся без попечения родителей, на воспитание в семьи"</t>
  </si>
  <si>
    <t>Мероприятие 1. Расходы на обеспечение дополнительных гарантий по социальной поддержке детей-сирот и детей, оставшихся без попечения родителей, а также лиц из числа детей-сирот и детей, оставшихся без попечения родителей</t>
  </si>
  <si>
    <t>Итого по комплексу процессных мероприятий</t>
  </si>
  <si>
    <r>
      <t>__</t>
    </r>
    <r>
      <rPr>
        <u/>
        <sz val="11"/>
        <color theme="1"/>
        <rFont val="Times New Roman"/>
        <family val="1"/>
        <charset val="204"/>
      </rPr>
      <t>28.07.2026</t>
    </r>
    <r>
      <rPr>
        <sz val="11"/>
        <color theme="1"/>
        <rFont val="Times New Roman"/>
        <family val="1"/>
        <charset val="204"/>
      </rPr>
      <t>_____________ № __</t>
    </r>
    <r>
      <rPr>
        <u/>
        <sz val="11"/>
        <color theme="1"/>
        <rFont val="Times New Roman"/>
        <family val="1"/>
        <charset val="204"/>
      </rPr>
      <t>724</t>
    </r>
    <r>
      <rPr>
        <sz val="11"/>
        <color theme="1"/>
        <rFont val="Times New Roman"/>
        <family val="1"/>
        <charset val="204"/>
      </rPr>
      <t>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</si>
</sst>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4" fontId="4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Continuous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/>
    <xf numFmtId="164" fontId="8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CCFF"/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8"/>
  <sheetViews>
    <sheetView tabSelected="1" view="pageBreakPreview" zoomScale="60" zoomScaleNormal="60" workbookViewId="0">
      <selection activeCell="E2" sqref="E2"/>
    </sheetView>
  </sheetViews>
  <sheetFormatPr defaultColWidth="9.140625" defaultRowHeight="18.75" x14ac:dyDescent="0.3"/>
  <cols>
    <col min="1" max="1" width="8.42578125" style="1" customWidth="1"/>
    <col min="2" max="2" width="5" style="1" customWidth="1"/>
    <col min="3" max="3" width="60" style="1" customWidth="1"/>
    <col min="4" max="4" width="14.7109375" style="25" customWidth="1"/>
    <col min="5" max="5" width="13.140625" style="25" customWidth="1"/>
    <col min="6" max="6" width="19.42578125" style="1" customWidth="1"/>
    <col min="7" max="9" width="14.140625" style="25" customWidth="1"/>
    <col min="10" max="11" width="17.140625" style="1" customWidth="1"/>
    <col min="12" max="13" width="12.140625" style="1" bestFit="1" customWidth="1"/>
    <col min="14" max="14" width="10.7109375" style="1" bestFit="1" customWidth="1"/>
    <col min="15" max="16384" width="9.140625" style="1"/>
  </cols>
  <sheetData>
    <row r="1" spans="2:11" x14ac:dyDescent="0.3">
      <c r="G1" s="85" t="s">
        <v>80</v>
      </c>
      <c r="H1" s="85"/>
      <c r="I1" s="85"/>
    </row>
    <row r="2" spans="2:11" x14ac:dyDescent="0.3">
      <c r="G2" s="85" t="s">
        <v>81</v>
      </c>
      <c r="H2" s="85"/>
      <c r="I2" s="85"/>
    </row>
    <row r="3" spans="2:11" x14ac:dyDescent="0.3">
      <c r="G3" s="85" t="s">
        <v>82</v>
      </c>
      <c r="H3" s="85"/>
      <c r="I3" s="85"/>
    </row>
    <row r="4" spans="2:11" x14ac:dyDescent="0.3">
      <c r="G4" s="85" t="s">
        <v>121</v>
      </c>
      <c r="H4" s="85"/>
      <c r="I4" s="85"/>
    </row>
    <row r="5" spans="2:11" x14ac:dyDescent="0.3">
      <c r="G5" s="35"/>
      <c r="H5" s="35"/>
      <c r="I5" s="35"/>
    </row>
    <row r="6" spans="2:11" s="5" customFormat="1" ht="18" customHeight="1" x14ac:dyDescent="0.25">
      <c r="B6" s="28" t="s">
        <v>72</v>
      </c>
      <c r="C6" s="29"/>
      <c r="D6" s="29"/>
      <c r="E6" s="29"/>
      <c r="F6" s="29"/>
      <c r="G6" s="29"/>
      <c r="H6" s="29"/>
      <c r="I6" s="29"/>
    </row>
    <row r="7" spans="2:11" ht="46.9" customHeight="1" x14ac:dyDescent="0.3">
      <c r="B7" s="86" t="s">
        <v>22</v>
      </c>
      <c r="C7" s="86"/>
      <c r="D7" s="86"/>
      <c r="E7" s="86"/>
      <c r="F7" s="86"/>
      <c r="G7" s="86"/>
      <c r="H7" s="86"/>
      <c r="I7" s="86"/>
      <c r="J7" s="17"/>
      <c r="K7" s="17"/>
    </row>
    <row r="8" spans="2:11" ht="25.15" customHeight="1" x14ac:dyDescent="0.3">
      <c r="B8" s="88" t="s">
        <v>24</v>
      </c>
      <c r="C8" s="88"/>
      <c r="D8" s="88"/>
      <c r="E8" s="88"/>
      <c r="F8" s="88"/>
      <c r="G8" s="88"/>
      <c r="H8" s="88"/>
      <c r="I8" s="88"/>
      <c r="J8" s="14"/>
      <c r="K8" s="14"/>
    </row>
    <row r="9" spans="2:11" s="24" customFormat="1" ht="19.899999999999999" customHeight="1" x14ac:dyDescent="0.25">
      <c r="B9" s="87" t="s">
        <v>23</v>
      </c>
      <c r="C9" s="87"/>
      <c r="D9" s="87"/>
      <c r="E9" s="87"/>
      <c r="F9" s="87"/>
      <c r="G9" s="87"/>
      <c r="H9" s="87"/>
      <c r="I9" s="87"/>
      <c r="J9" s="23"/>
      <c r="K9" s="23"/>
    </row>
    <row r="10" spans="2:11" hidden="1" x14ac:dyDescent="0.3"/>
    <row r="11" spans="2:11" ht="47.45" customHeight="1" x14ac:dyDescent="0.3">
      <c r="B11" s="84" t="s">
        <v>0</v>
      </c>
      <c r="C11" s="84" t="s">
        <v>1</v>
      </c>
      <c r="D11" s="84" t="s">
        <v>25</v>
      </c>
      <c r="E11" s="65" t="s">
        <v>71</v>
      </c>
      <c r="F11" s="84" t="s">
        <v>67</v>
      </c>
      <c r="G11" s="84"/>
      <c r="H11" s="84"/>
      <c r="I11" s="84"/>
    </row>
    <row r="12" spans="2:11" ht="70.5" customHeight="1" x14ac:dyDescent="0.3">
      <c r="B12" s="84"/>
      <c r="C12" s="84"/>
      <c r="D12" s="84"/>
      <c r="E12" s="67"/>
      <c r="F12" s="15" t="s">
        <v>2</v>
      </c>
      <c r="G12" s="37" t="s">
        <v>114</v>
      </c>
      <c r="H12" s="37" t="s">
        <v>115</v>
      </c>
      <c r="I12" s="37" t="s">
        <v>116</v>
      </c>
    </row>
    <row r="13" spans="2:11" x14ac:dyDescent="0.3">
      <c r="B13" s="15">
        <v>1</v>
      </c>
      <c r="C13" s="15">
        <v>2</v>
      </c>
      <c r="D13" s="15">
        <v>3</v>
      </c>
      <c r="E13" s="15">
        <v>4</v>
      </c>
      <c r="F13" s="15">
        <v>5</v>
      </c>
      <c r="G13" s="15">
        <v>6</v>
      </c>
      <c r="H13" s="15">
        <v>7</v>
      </c>
      <c r="I13" s="15">
        <v>8</v>
      </c>
    </row>
    <row r="14" spans="2:11" x14ac:dyDescent="0.3">
      <c r="B14" s="66"/>
      <c r="C14" s="16" t="s">
        <v>83</v>
      </c>
      <c r="D14" s="15" t="s">
        <v>96</v>
      </c>
      <c r="E14" s="15" t="s">
        <v>96</v>
      </c>
      <c r="F14" s="15" t="s">
        <v>96</v>
      </c>
      <c r="G14" s="15" t="s">
        <v>96</v>
      </c>
      <c r="H14" s="15" t="s">
        <v>96</v>
      </c>
      <c r="I14" s="15" t="s">
        <v>96</v>
      </c>
    </row>
    <row r="15" spans="2:11" ht="69" customHeight="1" x14ac:dyDescent="0.3">
      <c r="B15" s="66"/>
      <c r="C15" s="16" t="s">
        <v>113</v>
      </c>
      <c r="D15" s="15" t="s">
        <v>96</v>
      </c>
      <c r="E15" s="15" t="s">
        <v>96</v>
      </c>
      <c r="F15" s="15" t="s">
        <v>96</v>
      </c>
      <c r="G15" s="15" t="s">
        <v>96</v>
      </c>
      <c r="H15" s="15" t="s">
        <v>96</v>
      </c>
      <c r="I15" s="15" t="s">
        <v>96</v>
      </c>
    </row>
    <row r="16" spans="2:11" ht="36.75" customHeight="1" x14ac:dyDescent="0.3">
      <c r="B16" s="66"/>
      <c r="C16" s="63" t="s">
        <v>84</v>
      </c>
      <c r="D16" s="65" t="s">
        <v>68</v>
      </c>
      <c r="E16" s="15" t="s">
        <v>95</v>
      </c>
      <c r="F16" s="15">
        <f t="shared" ref="F16:F21" si="0">G16+H16+I16</f>
        <v>0</v>
      </c>
      <c r="G16" s="15">
        <v>0</v>
      </c>
      <c r="H16" s="44">
        <v>0</v>
      </c>
      <c r="I16" s="44">
        <v>0</v>
      </c>
    </row>
    <row r="17" spans="2:12" ht="24.75" customHeight="1" x14ac:dyDescent="0.3">
      <c r="B17" s="66"/>
      <c r="C17" s="73"/>
      <c r="D17" s="66"/>
      <c r="E17" s="27" t="s">
        <v>3</v>
      </c>
      <c r="F17" s="13">
        <f t="shared" si="0"/>
        <v>0</v>
      </c>
      <c r="G17" s="13">
        <v>0</v>
      </c>
      <c r="H17" s="13">
        <v>0</v>
      </c>
      <c r="I17" s="13">
        <v>0</v>
      </c>
    </row>
    <row r="18" spans="2:12" ht="26.25" customHeight="1" x14ac:dyDescent="0.3">
      <c r="B18" s="66"/>
      <c r="C18" s="64"/>
      <c r="D18" s="66"/>
      <c r="E18" s="27" t="s">
        <v>4</v>
      </c>
      <c r="F18" s="13">
        <f t="shared" si="0"/>
        <v>0</v>
      </c>
      <c r="G18" s="13">
        <v>0</v>
      </c>
      <c r="H18" s="13">
        <v>0</v>
      </c>
      <c r="I18" s="13">
        <v>0</v>
      </c>
    </row>
    <row r="19" spans="2:12" ht="36" customHeight="1" x14ac:dyDescent="0.3">
      <c r="B19" s="66"/>
      <c r="C19" s="63" t="s">
        <v>107</v>
      </c>
      <c r="D19" s="66"/>
      <c r="E19" s="27" t="s">
        <v>95</v>
      </c>
      <c r="F19" s="48">
        <f t="shared" si="0"/>
        <v>106663.4</v>
      </c>
      <c r="G19" s="48">
        <v>13766.7</v>
      </c>
      <c r="H19" s="48">
        <v>92896.7</v>
      </c>
      <c r="I19" s="48">
        <v>0</v>
      </c>
    </row>
    <row r="20" spans="2:12" ht="27" customHeight="1" x14ac:dyDescent="0.3">
      <c r="B20" s="66"/>
      <c r="C20" s="74"/>
      <c r="D20" s="66"/>
      <c r="E20" s="27" t="s">
        <v>3</v>
      </c>
      <c r="F20" s="13">
        <f t="shared" si="0"/>
        <v>27426.400000000001</v>
      </c>
      <c r="G20" s="13">
        <v>4202.2</v>
      </c>
      <c r="H20" s="13">
        <v>23224.2</v>
      </c>
      <c r="I20" s="13">
        <v>0</v>
      </c>
    </row>
    <row r="21" spans="2:12" ht="27.75" customHeight="1" x14ac:dyDescent="0.3">
      <c r="B21" s="66"/>
      <c r="C21" s="75"/>
      <c r="D21" s="66"/>
      <c r="E21" s="27" t="s">
        <v>4</v>
      </c>
      <c r="F21" s="13">
        <f t="shared" si="0"/>
        <v>134.1</v>
      </c>
      <c r="G21" s="13">
        <v>17.899999999999999</v>
      </c>
      <c r="H21" s="13">
        <v>116.2</v>
      </c>
      <c r="I21" s="13">
        <v>0</v>
      </c>
    </row>
    <row r="22" spans="2:12" ht="39" customHeight="1" x14ac:dyDescent="0.3">
      <c r="B22" s="66"/>
      <c r="C22" s="63" t="s">
        <v>108</v>
      </c>
      <c r="D22" s="66"/>
      <c r="E22" s="27" t="s">
        <v>3</v>
      </c>
      <c r="F22" s="13">
        <f t="shared" ref="F22:F24" si="1">G22+H22+I22</f>
        <v>16973.2</v>
      </c>
      <c r="G22" s="13">
        <v>8486.6</v>
      </c>
      <c r="H22" s="13">
        <v>8486.6</v>
      </c>
      <c r="I22" s="13">
        <v>0</v>
      </c>
    </row>
    <row r="23" spans="2:12" ht="31.5" customHeight="1" x14ac:dyDescent="0.3">
      <c r="B23" s="66"/>
      <c r="C23" s="64"/>
      <c r="D23" s="66"/>
      <c r="E23" s="27" t="s">
        <v>4</v>
      </c>
      <c r="F23" s="13">
        <f t="shared" si="1"/>
        <v>893.4</v>
      </c>
      <c r="G23" s="13">
        <v>446.7</v>
      </c>
      <c r="H23" s="13">
        <v>446.7</v>
      </c>
      <c r="I23" s="13">
        <v>0</v>
      </c>
    </row>
    <row r="24" spans="2:12" ht="51.75" customHeight="1" x14ac:dyDescent="0.3">
      <c r="B24" s="66"/>
      <c r="C24" s="63" t="s">
        <v>110</v>
      </c>
      <c r="D24" s="66"/>
      <c r="E24" s="27" t="s">
        <v>3</v>
      </c>
      <c r="F24" s="13">
        <f t="shared" si="1"/>
        <v>3563.7000000000003</v>
      </c>
      <c r="G24" s="13">
        <v>1187.9000000000001</v>
      </c>
      <c r="H24" s="13">
        <v>1187.9000000000001</v>
      </c>
      <c r="I24" s="13">
        <v>1187.9000000000001</v>
      </c>
    </row>
    <row r="25" spans="2:12" ht="30" x14ac:dyDescent="0.3">
      <c r="B25" s="66"/>
      <c r="C25" s="64"/>
      <c r="D25" s="67"/>
      <c r="E25" s="27" t="s">
        <v>4</v>
      </c>
      <c r="F25" s="13">
        <f>G25</f>
        <v>62.5</v>
      </c>
      <c r="G25" s="13">
        <v>62.5</v>
      </c>
      <c r="H25" s="13">
        <v>62.5</v>
      </c>
      <c r="I25" s="13">
        <v>62.5</v>
      </c>
      <c r="J25" s="52"/>
      <c r="K25" s="52"/>
      <c r="L25" s="52"/>
    </row>
    <row r="26" spans="2:12" x14ac:dyDescent="0.3">
      <c r="B26" s="66"/>
      <c r="C26" s="16" t="s">
        <v>85</v>
      </c>
      <c r="D26" s="15" t="s">
        <v>96</v>
      </c>
      <c r="E26" s="15" t="s">
        <v>96</v>
      </c>
      <c r="F26" s="15" t="s">
        <v>96</v>
      </c>
      <c r="G26" s="15" t="s">
        <v>96</v>
      </c>
      <c r="H26" s="15" t="s">
        <v>96</v>
      </c>
      <c r="I26" s="15" t="s">
        <v>96</v>
      </c>
    </row>
    <row r="27" spans="2:12" ht="63" x14ac:dyDescent="0.3">
      <c r="B27" s="66"/>
      <c r="C27" s="16" t="s">
        <v>86</v>
      </c>
      <c r="D27" s="15" t="s">
        <v>96</v>
      </c>
      <c r="E27" s="15" t="s">
        <v>96</v>
      </c>
      <c r="F27" s="15" t="s">
        <v>96</v>
      </c>
      <c r="G27" s="15" t="s">
        <v>96</v>
      </c>
      <c r="H27" s="15" t="s">
        <v>96</v>
      </c>
      <c r="I27" s="15" t="s">
        <v>96</v>
      </c>
    </row>
    <row r="28" spans="2:12" ht="63" customHeight="1" x14ac:dyDescent="0.3">
      <c r="B28" s="66"/>
      <c r="C28" s="43" t="s">
        <v>92</v>
      </c>
      <c r="D28" s="65" t="s">
        <v>68</v>
      </c>
      <c r="E28" s="27" t="s">
        <v>95</v>
      </c>
      <c r="F28" s="13">
        <f>G28+H28+I28</f>
        <v>937.5</v>
      </c>
      <c r="G28" s="13">
        <v>312.5</v>
      </c>
      <c r="H28" s="13">
        <v>312.5</v>
      </c>
      <c r="I28" s="13">
        <v>312.5</v>
      </c>
    </row>
    <row r="29" spans="2:12" ht="45.6" customHeight="1" x14ac:dyDescent="0.3">
      <c r="B29" s="66"/>
      <c r="C29" s="63" t="s">
        <v>93</v>
      </c>
      <c r="D29" s="66"/>
      <c r="E29" s="27" t="s">
        <v>95</v>
      </c>
      <c r="F29" s="13">
        <f t="shared" ref="F29:F31" si="2">G29+H29+I29</f>
        <v>3010.1</v>
      </c>
      <c r="G29" s="13">
        <v>985.6</v>
      </c>
      <c r="H29" s="13">
        <v>1006</v>
      </c>
      <c r="I29" s="13">
        <v>1018.5</v>
      </c>
    </row>
    <row r="30" spans="2:12" ht="30" x14ac:dyDescent="0.3">
      <c r="B30" s="66"/>
      <c r="C30" s="64"/>
      <c r="D30" s="66"/>
      <c r="E30" s="27" t="s">
        <v>3</v>
      </c>
      <c r="F30" s="13">
        <f>G30+H30+I30</f>
        <v>114.69999999999999</v>
      </c>
      <c r="G30" s="13">
        <v>30.4</v>
      </c>
      <c r="H30" s="13">
        <v>41.9</v>
      </c>
      <c r="I30" s="13">
        <v>42.4</v>
      </c>
    </row>
    <row r="31" spans="2:12" ht="63" x14ac:dyDescent="0.3">
      <c r="B31" s="66"/>
      <c r="C31" s="16" t="s">
        <v>94</v>
      </c>
      <c r="D31" s="67"/>
      <c r="E31" s="15" t="s">
        <v>95</v>
      </c>
      <c r="F31" s="13">
        <f t="shared" si="2"/>
        <v>54300</v>
      </c>
      <c r="G31" s="13">
        <v>18100</v>
      </c>
      <c r="H31" s="13">
        <v>18100</v>
      </c>
      <c r="I31" s="13">
        <v>18100</v>
      </c>
    </row>
    <row r="32" spans="2:12" x14ac:dyDescent="0.3">
      <c r="B32" s="67"/>
      <c r="C32" s="16" t="s">
        <v>28</v>
      </c>
      <c r="D32" s="15" t="s">
        <v>96</v>
      </c>
      <c r="E32" s="15" t="s">
        <v>96</v>
      </c>
      <c r="F32" s="38">
        <f>G32+H32+I32</f>
        <v>214204.00000000003</v>
      </c>
      <c r="G32" s="53">
        <f>G28+G29+G30+G31+G19+G20+G21+G22+G23+G24+G25</f>
        <v>47598.999999999993</v>
      </c>
      <c r="H32" s="53">
        <f>H28+H29+H30+H31+H19+H20+H21+H22+H23+H24+H25</f>
        <v>145881.20000000004</v>
      </c>
      <c r="I32" s="53">
        <f>I24+I25+I28+I29+I30+I31</f>
        <v>20723.8</v>
      </c>
    </row>
    <row r="33" spans="1:9" x14ac:dyDescent="0.3">
      <c r="B33" s="84" t="s">
        <v>29</v>
      </c>
      <c r="C33" s="16" t="s">
        <v>35</v>
      </c>
      <c r="D33" s="15" t="s">
        <v>96</v>
      </c>
      <c r="E33" s="15" t="s">
        <v>96</v>
      </c>
      <c r="F33" s="15" t="s">
        <v>96</v>
      </c>
      <c r="G33" s="15" t="s">
        <v>96</v>
      </c>
      <c r="H33" s="15" t="s">
        <v>96</v>
      </c>
      <c r="I33" s="15" t="s">
        <v>96</v>
      </c>
    </row>
    <row r="34" spans="1:9" x14ac:dyDescent="0.3">
      <c r="B34" s="84"/>
      <c r="C34" s="16" t="s">
        <v>26</v>
      </c>
      <c r="D34" s="15" t="s">
        <v>96</v>
      </c>
      <c r="E34" s="15" t="s">
        <v>96</v>
      </c>
      <c r="F34" s="15" t="s">
        <v>96</v>
      </c>
      <c r="G34" s="15" t="s">
        <v>96</v>
      </c>
      <c r="H34" s="15" t="s">
        <v>96</v>
      </c>
      <c r="I34" s="15" t="s">
        <v>96</v>
      </c>
    </row>
    <row r="35" spans="1:9" x14ac:dyDescent="0.3">
      <c r="B35" s="84"/>
      <c r="C35" s="16" t="s">
        <v>27</v>
      </c>
      <c r="D35" s="15" t="s">
        <v>96</v>
      </c>
      <c r="E35" s="15" t="s">
        <v>96</v>
      </c>
      <c r="F35" s="15" t="s">
        <v>96</v>
      </c>
      <c r="G35" s="15" t="s">
        <v>96</v>
      </c>
      <c r="H35" s="15" t="s">
        <v>96</v>
      </c>
      <c r="I35" s="15" t="s">
        <v>96</v>
      </c>
    </row>
    <row r="36" spans="1:9" x14ac:dyDescent="0.3">
      <c r="B36" s="81" t="s">
        <v>30</v>
      </c>
      <c r="C36" s="81"/>
      <c r="D36" s="15" t="s">
        <v>96</v>
      </c>
      <c r="E36" s="15" t="s">
        <v>96</v>
      </c>
      <c r="F36" s="15" t="s">
        <v>96</v>
      </c>
      <c r="G36" s="15" t="s">
        <v>96</v>
      </c>
      <c r="H36" s="15" t="s">
        <v>96</v>
      </c>
      <c r="I36" s="15" t="s">
        <v>96</v>
      </c>
    </row>
    <row r="37" spans="1:9" ht="31.5" x14ac:dyDescent="0.3">
      <c r="B37" s="65" t="s">
        <v>97</v>
      </c>
      <c r="C37" s="16" t="s">
        <v>44</v>
      </c>
      <c r="D37" s="15" t="s">
        <v>96</v>
      </c>
      <c r="E37" s="15" t="s">
        <v>96</v>
      </c>
      <c r="F37" s="15" t="s">
        <v>96</v>
      </c>
      <c r="G37" s="15" t="s">
        <v>96</v>
      </c>
      <c r="H37" s="15" t="s">
        <v>96</v>
      </c>
      <c r="I37" s="15" t="s">
        <v>96</v>
      </c>
    </row>
    <row r="38" spans="1:9" ht="47.25" x14ac:dyDescent="0.3">
      <c r="A38" s="1" t="s">
        <v>7</v>
      </c>
      <c r="B38" s="66"/>
      <c r="C38" s="16" t="s">
        <v>45</v>
      </c>
      <c r="D38" s="70" t="s">
        <v>111</v>
      </c>
      <c r="E38" s="27" t="s">
        <v>3</v>
      </c>
      <c r="F38" s="13">
        <f>G38+H38+I38</f>
        <v>15103.800000000001</v>
      </c>
      <c r="G38" s="39">
        <v>5034.6000000000004</v>
      </c>
      <c r="H38" s="39">
        <v>5034.6000000000004</v>
      </c>
      <c r="I38" s="39">
        <v>5034.6000000000004</v>
      </c>
    </row>
    <row r="39" spans="1:9" ht="31.5" x14ac:dyDescent="0.3">
      <c r="A39" s="1" t="s">
        <v>6</v>
      </c>
      <c r="B39" s="66"/>
      <c r="C39" s="16" t="s">
        <v>78</v>
      </c>
      <c r="D39" s="71"/>
      <c r="E39" s="27" t="s">
        <v>3</v>
      </c>
      <c r="F39" s="13">
        <f t="shared" ref="F39:F40" si="3">G39+H39+I39</f>
        <v>4961.1000000000004</v>
      </c>
      <c r="G39" s="39">
        <v>1653.7</v>
      </c>
      <c r="H39" s="39">
        <v>1653.7</v>
      </c>
      <c r="I39" s="39">
        <v>1653.7</v>
      </c>
    </row>
    <row r="40" spans="1:9" ht="47.25" x14ac:dyDescent="0.3">
      <c r="A40" s="1" t="s">
        <v>8</v>
      </c>
      <c r="B40" s="66"/>
      <c r="C40" s="16" t="s">
        <v>46</v>
      </c>
      <c r="D40" s="71"/>
      <c r="E40" s="27" t="s">
        <v>3</v>
      </c>
      <c r="F40" s="13">
        <f t="shared" si="3"/>
        <v>12406.5</v>
      </c>
      <c r="G40" s="39">
        <v>4135.5</v>
      </c>
      <c r="H40" s="39">
        <v>4135.5</v>
      </c>
      <c r="I40" s="39">
        <v>4135.5</v>
      </c>
    </row>
    <row r="41" spans="1:9" x14ac:dyDescent="0.3">
      <c r="B41" s="81" t="s">
        <v>31</v>
      </c>
      <c r="C41" s="81"/>
      <c r="D41" s="15" t="s">
        <v>96</v>
      </c>
      <c r="E41" s="15" t="s">
        <v>96</v>
      </c>
      <c r="F41" s="40">
        <f>SUM(F38:F40)</f>
        <v>32471.4</v>
      </c>
      <c r="G41" s="54">
        <f>SUM(G38:G40)</f>
        <v>10823.8</v>
      </c>
      <c r="H41" s="54">
        <f>SUM(H38:H40)</f>
        <v>10823.8</v>
      </c>
      <c r="I41" s="54">
        <f>SUM(I38:I40)</f>
        <v>10823.8</v>
      </c>
    </row>
    <row r="42" spans="1:9" ht="31.5" x14ac:dyDescent="0.3">
      <c r="B42" s="65" t="s">
        <v>49</v>
      </c>
      <c r="C42" s="16" t="s">
        <v>47</v>
      </c>
      <c r="D42" s="15" t="s">
        <v>96</v>
      </c>
      <c r="E42" s="15" t="s">
        <v>96</v>
      </c>
      <c r="F42" s="15" t="s">
        <v>96</v>
      </c>
      <c r="G42" s="57" t="s">
        <v>96</v>
      </c>
      <c r="H42" s="57" t="s">
        <v>96</v>
      </c>
      <c r="I42" s="57" t="s">
        <v>96</v>
      </c>
    </row>
    <row r="43" spans="1:9" ht="45" x14ac:dyDescent="0.3">
      <c r="A43" s="1" t="s">
        <v>9</v>
      </c>
      <c r="B43" s="66"/>
      <c r="C43" s="16" t="s">
        <v>48</v>
      </c>
      <c r="D43" s="27" t="s">
        <v>111</v>
      </c>
      <c r="E43" s="27" t="s">
        <v>3</v>
      </c>
      <c r="F43" s="13">
        <f>G43+H43+I43</f>
        <v>8142.7</v>
      </c>
      <c r="G43" s="58">
        <v>2520.9</v>
      </c>
      <c r="H43" s="58">
        <v>2715.1</v>
      </c>
      <c r="I43" s="58">
        <v>2906.7</v>
      </c>
    </row>
    <row r="44" spans="1:9" x14ac:dyDescent="0.3">
      <c r="B44" s="81" t="s">
        <v>31</v>
      </c>
      <c r="C44" s="81"/>
      <c r="D44" s="15" t="s">
        <v>96</v>
      </c>
      <c r="E44" s="15" t="s">
        <v>96</v>
      </c>
      <c r="F44" s="40">
        <f>SUM(F43)</f>
        <v>8142.7</v>
      </c>
      <c r="G44" s="54">
        <f t="shared" ref="G44:I44" si="4">SUM(G43)</f>
        <v>2520.9</v>
      </c>
      <c r="H44" s="54">
        <f t="shared" si="4"/>
        <v>2715.1</v>
      </c>
      <c r="I44" s="54">
        <f t="shared" si="4"/>
        <v>2906.7</v>
      </c>
    </row>
    <row r="45" spans="1:9" ht="31.5" x14ac:dyDescent="0.3">
      <c r="B45" s="65" t="s">
        <v>50</v>
      </c>
      <c r="C45" s="16" t="s">
        <v>51</v>
      </c>
      <c r="D45" s="15" t="s">
        <v>96</v>
      </c>
      <c r="E45" s="15" t="s">
        <v>96</v>
      </c>
      <c r="F45" s="15" t="s">
        <v>96</v>
      </c>
      <c r="G45" s="57" t="s">
        <v>96</v>
      </c>
      <c r="H45" s="57" t="s">
        <v>96</v>
      </c>
      <c r="I45" s="57" t="s">
        <v>96</v>
      </c>
    </row>
    <row r="46" spans="1:9" ht="45" x14ac:dyDescent="0.3">
      <c r="B46" s="66"/>
      <c r="C46" s="16" t="s">
        <v>54</v>
      </c>
      <c r="D46" s="27" t="s">
        <v>111</v>
      </c>
      <c r="E46" s="27" t="s">
        <v>4</v>
      </c>
      <c r="F46" s="13">
        <f>G46+H46+I46</f>
        <v>562.80000000000007</v>
      </c>
      <c r="G46" s="58">
        <v>417.6</v>
      </c>
      <c r="H46" s="58">
        <v>72.599999999999994</v>
      </c>
      <c r="I46" s="58">
        <v>72.599999999999994</v>
      </c>
    </row>
    <row r="47" spans="1:9" x14ac:dyDescent="0.3">
      <c r="B47" s="81" t="s">
        <v>31</v>
      </c>
      <c r="C47" s="81"/>
      <c r="D47" s="27"/>
      <c r="E47" s="27"/>
      <c r="F47" s="40">
        <f>F46</f>
        <v>562.80000000000007</v>
      </c>
      <c r="G47" s="54">
        <f>G46</f>
        <v>417.6</v>
      </c>
      <c r="H47" s="54">
        <f t="shared" ref="H47:I47" si="5">H46</f>
        <v>72.599999999999994</v>
      </c>
      <c r="I47" s="54">
        <f t="shared" si="5"/>
        <v>72.599999999999994</v>
      </c>
    </row>
    <row r="48" spans="1:9" ht="31.5" x14ac:dyDescent="0.3">
      <c r="B48" s="65" t="s">
        <v>98</v>
      </c>
      <c r="C48" s="16" t="s">
        <v>52</v>
      </c>
      <c r="D48" s="15" t="s">
        <v>96</v>
      </c>
      <c r="E48" s="15" t="s">
        <v>96</v>
      </c>
      <c r="F48" s="15" t="s">
        <v>96</v>
      </c>
      <c r="G48" s="57" t="s">
        <v>96</v>
      </c>
      <c r="H48" s="57" t="s">
        <v>96</v>
      </c>
      <c r="I48" s="57" t="s">
        <v>96</v>
      </c>
    </row>
    <row r="49" spans="2:9" ht="31.5" x14ac:dyDescent="0.3">
      <c r="B49" s="66"/>
      <c r="C49" s="16" t="s">
        <v>53</v>
      </c>
      <c r="D49" s="70" t="s">
        <v>69</v>
      </c>
      <c r="E49" s="27" t="s">
        <v>4</v>
      </c>
      <c r="F49" s="13">
        <f>G49+H49+I49</f>
        <v>414501.7</v>
      </c>
      <c r="G49" s="58">
        <v>141465.9</v>
      </c>
      <c r="H49" s="58">
        <v>134077.5</v>
      </c>
      <c r="I49" s="58">
        <v>138958.29999999999</v>
      </c>
    </row>
    <row r="50" spans="2:9" ht="31.5" x14ac:dyDescent="0.3">
      <c r="B50" s="66"/>
      <c r="C50" s="16" t="s">
        <v>55</v>
      </c>
      <c r="D50" s="71"/>
      <c r="E50" s="27" t="s">
        <v>4</v>
      </c>
      <c r="F50" s="13">
        <f t="shared" ref="F50:F51" si="6">G50+H50+I50</f>
        <v>595.1</v>
      </c>
      <c r="G50" s="58">
        <v>517.1</v>
      </c>
      <c r="H50" s="58">
        <v>39</v>
      </c>
      <c r="I50" s="58">
        <v>39</v>
      </c>
    </row>
    <row r="51" spans="2:9" ht="47.25" x14ac:dyDescent="0.3">
      <c r="B51" s="66"/>
      <c r="C51" s="16" t="s">
        <v>56</v>
      </c>
      <c r="D51" s="72"/>
      <c r="E51" s="27" t="s">
        <v>3</v>
      </c>
      <c r="F51" s="13">
        <f t="shared" si="6"/>
        <v>363808.6</v>
      </c>
      <c r="G51" s="58">
        <v>113522.5</v>
      </c>
      <c r="H51" s="58">
        <v>120769.9</v>
      </c>
      <c r="I51" s="58">
        <v>129516.2</v>
      </c>
    </row>
    <row r="52" spans="2:9" x14ac:dyDescent="0.3">
      <c r="B52" s="81" t="s">
        <v>31</v>
      </c>
      <c r="C52" s="81"/>
      <c r="D52" s="15" t="s">
        <v>96</v>
      </c>
      <c r="E52" s="15" t="s">
        <v>96</v>
      </c>
      <c r="F52" s="47">
        <f>SUM(F49:F51)</f>
        <v>778905.39999999991</v>
      </c>
      <c r="G52" s="59">
        <f>SUM(G49:G51)</f>
        <v>255505.5</v>
      </c>
      <c r="H52" s="54">
        <f t="shared" ref="H52" si="7">SUM(H49:H51)</f>
        <v>254886.39999999999</v>
      </c>
      <c r="I52" s="54">
        <f>SUM(I49:I51)</f>
        <v>268513.5</v>
      </c>
    </row>
    <row r="53" spans="2:9" ht="31.5" x14ac:dyDescent="0.3">
      <c r="B53" s="65" t="s">
        <v>57</v>
      </c>
      <c r="C53" s="16" t="s">
        <v>58</v>
      </c>
      <c r="D53" s="15" t="s">
        <v>96</v>
      </c>
      <c r="E53" s="15" t="s">
        <v>96</v>
      </c>
      <c r="F53" s="15" t="s">
        <v>96</v>
      </c>
      <c r="G53" s="57" t="s">
        <v>96</v>
      </c>
      <c r="H53" s="57" t="s">
        <v>96</v>
      </c>
      <c r="I53" s="57" t="s">
        <v>96</v>
      </c>
    </row>
    <row r="54" spans="2:9" ht="31.15" customHeight="1" x14ac:dyDescent="0.3">
      <c r="B54" s="66"/>
      <c r="C54" s="16" t="s">
        <v>53</v>
      </c>
      <c r="D54" s="70" t="s">
        <v>68</v>
      </c>
      <c r="E54" s="27" t="s">
        <v>4</v>
      </c>
      <c r="F54" s="13">
        <f>G54+H54+I54</f>
        <v>71769.5</v>
      </c>
      <c r="G54" s="39">
        <v>28331</v>
      </c>
      <c r="H54" s="39">
        <v>20439.900000000001</v>
      </c>
      <c r="I54" s="39">
        <v>22998.6</v>
      </c>
    </row>
    <row r="55" spans="2:9" ht="31.5" x14ac:dyDescent="0.3">
      <c r="B55" s="66"/>
      <c r="C55" s="16" t="s">
        <v>55</v>
      </c>
      <c r="D55" s="71"/>
      <c r="E55" s="27" t="s">
        <v>4</v>
      </c>
      <c r="F55" s="13">
        <f t="shared" ref="F55:F56" si="8">G55+H55+I55</f>
        <v>2289.6999999999998</v>
      </c>
      <c r="G55" s="39">
        <v>2177.3000000000002</v>
      </c>
      <c r="H55" s="39">
        <v>56.2</v>
      </c>
      <c r="I55" s="39">
        <v>56.2</v>
      </c>
    </row>
    <row r="56" spans="2:9" ht="60.75" customHeight="1" x14ac:dyDescent="0.3">
      <c r="B56" s="66"/>
      <c r="C56" s="16" t="s">
        <v>59</v>
      </c>
      <c r="D56" s="71"/>
      <c r="E56" s="27" t="s">
        <v>3</v>
      </c>
      <c r="F56" s="13">
        <f t="shared" si="8"/>
        <v>612899.9</v>
      </c>
      <c r="G56" s="39">
        <v>190743.5</v>
      </c>
      <c r="H56" s="39">
        <v>204090.2</v>
      </c>
      <c r="I56" s="39">
        <v>218066.2</v>
      </c>
    </row>
    <row r="57" spans="2:9" ht="31.15" customHeight="1" x14ac:dyDescent="0.3">
      <c r="B57" s="66"/>
      <c r="C57" s="63" t="s">
        <v>106</v>
      </c>
      <c r="D57" s="71"/>
      <c r="E57" s="27" t="s">
        <v>3</v>
      </c>
      <c r="F57" s="13">
        <f>G57+H57+I57</f>
        <v>840</v>
      </c>
      <c r="G57" s="39">
        <v>280</v>
      </c>
      <c r="H57" s="39">
        <v>280</v>
      </c>
      <c r="I57" s="39">
        <v>280</v>
      </c>
    </row>
    <row r="58" spans="2:9" ht="24" customHeight="1" x14ac:dyDescent="0.3">
      <c r="B58" s="67"/>
      <c r="C58" s="64"/>
      <c r="D58" s="72"/>
      <c r="E58" s="27" t="s">
        <v>4</v>
      </c>
      <c r="F58" s="13">
        <f>G58+H58+I58</f>
        <v>44.099999999999994</v>
      </c>
      <c r="G58" s="58">
        <v>14.7</v>
      </c>
      <c r="H58" s="58">
        <v>14.7</v>
      </c>
      <c r="I58" s="58">
        <v>14.7</v>
      </c>
    </row>
    <row r="59" spans="2:9" x14ac:dyDescent="0.3">
      <c r="B59" s="81" t="s">
        <v>31</v>
      </c>
      <c r="C59" s="81"/>
      <c r="D59" s="15" t="s">
        <v>96</v>
      </c>
      <c r="E59" s="15" t="s">
        <v>96</v>
      </c>
      <c r="F59" s="40">
        <f>F54+F55+F56+F57+F58</f>
        <v>687843.2</v>
      </c>
      <c r="G59" s="59">
        <f>G54+G55+G56+G57+G58</f>
        <v>221546.5</v>
      </c>
      <c r="H59" s="54">
        <f t="shared" ref="H59" si="9">H54+H55+H56+H57+H58</f>
        <v>224881.00000000003</v>
      </c>
      <c r="I59" s="54">
        <f>I54+I55+I56+I57+I58</f>
        <v>241415.7</v>
      </c>
    </row>
    <row r="60" spans="2:9" ht="31.5" x14ac:dyDescent="0.3">
      <c r="B60" s="65" t="s">
        <v>99</v>
      </c>
      <c r="C60" s="16" t="s">
        <v>60</v>
      </c>
      <c r="D60" s="15" t="s">
        <v>96</v>
      </c>
      <c r="E60" s="15" t="s">
        <v>96</v>
      </c>
      <c r="F60" s="15" t="s">
        <v>96</v>
      </c>
      <c r="G60" s="57" t="s">
        <v>96</v>
      </c>
      <c r="H60" s="57" t="s">
        <v>96</v>
      </c>
      <c r="I60" s="57" t="s">
        <v>96</v>
      </c>
    </row>
    <row r="61" spans="2:9" ht="31.5" x14ac:dyDescent="0.3">
      <c r="B61" s="67"/>
      <c r="C61" s="16" t="s">
        <v>89</v>
      </c>
      <c r="D61" s="15" t="s">
        <v>96</v>
      </c>
      <c r="E61" s="27" t="s">
        <v>3</v>
      </c>
      <c r="F61" s="13">
        <f>G61+H61+I61</f>
        <v>4869.2999999999993</v>
      </c>
      <c r="G61" s="58">
        <v>1623.1</v>
      </c>
      <c r="H61" s="58">
        <v>1623.1</v>
      </c>
      <c r="I61" s="58">
        <v>1623.1</v>
      </c>
    </row>
    <row r="62" spans="2:9" x14ac:dyDescent="0.3">
      <c r="B62" s="81" t="s">
        <v>31</v>
      </c>
      <c r="C62" s="81"/>
      <c r="D62" s="15" t="s">
        <v>96</v>
      </c>
      <c r="E62" s="15" t="s">
        <v>96</v>
      </c>
      <c r="F62" s="38">
        <f>F61</f>
        <v>4869.2999999999993</v>
      </c>
      <c r="G62" s="60">
        <f>G61</f>
        <v>1623.1</v>
      </c>
      <c r="H62" s="53">
        <f t="shared" ref="H62:I62" si="10">H61</f>
        <v>1623.1</v>
      </c>
      <c r="I62" s="53">
        <f t="shared" si="10"/>
        <v>1623.1</v>
      </c>
    </row>
    <row r="63" spans="2:9" ht="47.25" x14ac:dyDescent="0.3">
      <c r="B63" s="36" t="s">
        <v>100</v>
      </c>
      <c r="C63" s="16" t="s">
        <v>87</v>
      </c>
      <c r="D63" s="15" t="s">
        <v>96</v>
      </c>
      <c r="E63" s="15" t="s">
        <v>96</v>
      </c>
      <c r="F63" s="15" t="s">
        <v>96</v>
      </c>
      <c r="G63" s="57" t="s">
        <v>96</v>
      </c>
      <c r="H63" s="57" t="s">
        <v>96</v>
      </c>
      <c r="I63" s="57" t="s">
        <v>96</v>
      </c>
    </row>
    <row r="64" spans="2:9" ht="34.15" customHeight="1" x14ac:dyDescent="0.3">
      <c r="B64" s="65"/>
      <c r="C64" s="63" t="s">
        <v>88</v>
      </c>
      <c r="D64" s="65" t="s">
        <v>68</v>
      </c>
      <c r="E64" s="15" t="s">
        <v>95</v>
      </c>
      <c r="F64" s="13">
        <f>G64+H64+I64</f>
        <v>34684.6</v>
      </c>
      <c r="G64" s="61">
        <v>12386.6</v>
      </c>
      <c r="H64" s="61">
        <v>11054.1</v>
      </c>
      <c r="I64" s="61">
        <v>11243.9</v>
      </c>
    </row>
    <row r="65" spans="2:9" ht="31.5" x14ac:dyDescent="0.3">
      <c r="B65" s="66"/>
      <c r="C65" s="73"/>
      <c r="D65" s="66"/>
      <c r="E65" s="15" t="s">
        <v>3</v>
      </c>
      <c r="F65" s="13">
        <f>G65+H65+I65</f>
        <v>8658</v>
      </c>
      <c r="G65" s="61">
        <v>2905.5</v>
      </c>
      <c r="H65" s="61">
        <v>2763.6</v>
      </c>
      <c r="I65" s="61">
        <v>2988.9</v>
      </c>
    </row>
    <row r="66" spans="2:9" ht="31.5" x14ac:dyDescent="0.3">
      <c r="B66" s="67"/>
      <c r="C66" s="64"/>
      <c r="D66" s="67"/>
      <c r="E66" s="15" t="s">
        <v>4</v>
      </c>
      <c r="F66" s="15">
        <f>G66+H66+I66</f>
        <v>437.90000000000003</v>
      </c>
      <c r="G66" s="57">
        <v>154.5</v>
      </c>
      <c r="H66" s="57">
        <v>139.6</v>
      </c>
      <c r="I66" s="57">
        <v>143.80000000000001</v>
      </c>
    </row>
    <row r="67" spans="2:9" x14ac:dyDescent="0.3">
      <c r="B67" s="68" t="s">
        <v>31</v>
      </c>
      <c r="C67" s="69"/>
      <c r="D67" s="15" t="s">
        <v>96</v>
      </c>
      <c r="E67" s="15" t="s">
        <v>96</v>
      </c>
      <c r="F67" s="38">
        <f>F64+F65+F66</f>
        <v>43780.5</v>
      </c>
      <c r="G67" s="53">
        <f>G64+G65+G66</f>
        <v>15446.6</v>
      </c>
      <c r="H67" s="53">
        <f t="shared" ref="H67:I67" si="11">H64+H65+H66</f>
        <v>13957.300000000001</v>
      </c>
      <c r="I67" s="53">
        <f t="shared" si="11"/>
        <v>14376.599999999999</v>
      </c>
    </row>
    <row r="68" spans="2:9" ht="28.9" customHeight="1" x14ac:dyDescent="0.3">
      <c r="B68" s="65" t="s">
        <v>101</v>
      </c>
      <c r="C68" s="16" t="s">
        <v>79</v>
      </c>
      <c r="D68" s="55" t="s">
        <v>117</v>
      </c>
      <c r="E68" s="55" t="s">
        <v>117</v>
      </c>
      <c r="F68" s="56" t="s">
        <v>117</v>
      </c>
      <c r="G68" s="62" t="s">
        <v>117</v>
      </c>
      <c r="H68" s="62" t="s">
        <v>117</v>
      </c>
      <c r="I68" s="62" t="s">
        <v>117</v>
      </c>
    </row>
    <row r="69" spans="2:9" ht="45" x14ac:dyDescent="0.3">
      <c r="B69" s="66"/>
      <c r="C69" s="82" t="s">
        <v>53</v>
      </c>
      <c r="D69" s="27" t="s">
        <v>70</v>
      </c>
      <c r="E69" s="27" t="s">
        <v>4</v>
      </c>
      <c r="F69" s="45">
        <f>G69+H69+I69</f>
        <v>31197.8</v>
      </c>
      <c r="G69" s="58">
        <v>11441.6</v>
      </c>
      <c r="H69" s="58">
        <v>10049.4</v>
      </c>
      <c r="I69" s="58">
        <v>9706.7999999999993</v>
      </c>
    </row>
    <row r="70" spans="2:9" ht="90.75" customHeight="1" x14ac:dyDescent="0.3">
      <c r="B70" s="66"/>
      <c r="C70" s="83"/>
      <c r="D70" s="70" t="s">
        <v>90</v>
      </c>
      <c r="E70" s="27" t="s">
        <v>4</v>
      </c>
      <c r="F70" s="13">
        <f>G70+H70+I70</f>
        <v>136191.40000000002</v>
      </c>
      <c r="G70" s="46">
        <v>45901.8</v>
      </c>
      <c r="H70" s="46">
        <v>44727.9</v>
      </c>
      <c r="I70" s="46">
        <v>45561.7</v>
      </c>
    </row>
    <row r="71" spans="2:9" ht="60" customHeight="1" x14ac:dyDescent="0.3">
      <c r="B71" s="66"/>
      <c r="C71" s="34" t="s">
        <v>55</v>
      </c>
      <c r="D71" s="72"/>
      <c r="E71" s="27" t="s">
        <v>4</v>
      </c>
      <c r="F71" s="13">
        <f>G71+H71+I71</f>
        <v>153.70000000000002</v>
      </c>
      <c r="G71" s="39">
        <v>135.1</v>
      </c>
      <c r="H71" s="39">
        <v>9.3000000000000007</v>
      </c>
      <c r="I71" s="39">
        <v>9.3000000000000007</v>
      </c>
    </row>
    <row r="72" spans="2:9" ht="60" customHeight="1" x14ac:dyDescent="0.3">
      <c r="B72" s="67"/>
      <c r="C72" s="34" t="s">
        <v>91</v>
      </c>
      <c r="D72" s="33" t="s">
        <v>70</v>
      </c>
      <c r="E72" s="27" t="s">
        <v>4</v>
      </c>
      <c r="F72" s="13">
        <f>G72+H72+I72</f>
        <v>27456.6</v>
      </c>
      <c r="G72" s="39">
        <v>8452.7000000000007</v>
      </c>
      <c r="H72" s="39">
        <v>9327.9</v>
      </c>
      <c r="I72" s="39">
        <v>9676</v>
      </c>
    </row>
    <row r="73" spans="2:9" x14ac:dyDescent="0.3">
      <c r="B73" s="81" t="s">
        <v>31</v>
      </c>
      <c r="C73" s="81"/>
      <c r="D73" s="15" t="s">
        <v>96</v>
      </c>
      <c r="E73" s="15" t="s">
        <v>96</v>
      </c>
      <c r="F73" s="40">
        <f>SUM(F69:F72)</f>
        <v>194999.50000000003</v>
      </c>
      <c r="G73" s="54">
        <f>SUM(G69:G72)</f>
        <v>65931.199999999997</v>
      </c>
      <c r="H73" s="54">
        <f t="shared" ref="H73:I73" si="12">SUM(H69:H72)</f>
        <v>64114.500000000007</v>
      </c>
      <c r="I73" s="54">
        <f t="shared" si="12"/>
        <v>64953.8</v>
      </c>
    </row>
    <row r="74" spans="2:9" ht="32.25" customHeight="1" x14ac:dyDescent="0.3">
      <c r="B74" s="65" t="s">
        <v>61</v>
      </c>
      <c r="C74" s="16" t="s">
        <v>103</v>
      </c>
      <c r="D74" s="15" t="s">
        <v>96</v>
      </c>
      <c r="E74" s="15" t="s">
        <v>96</v>
      </c>
      <c r="F74" s="15" t="s">
        <v>96</v>
      </c>
      <c r="G74" s="15" t="s">
        <v>96</v>
      </c>
      <c r="H74" s="15" t="s">
        <v>96</v>
      </c>
      <c r="I74" s="15" t="s">
        <v>96</v>
      </c>
    </row>
    <row r="75" spans="2:9" ht="111" customHeight="1" x14ac:dyDescent="0.3">
      <c r="B75" s="66"/>
      <c r="C75" s="16" t="s">
        <v>62</v>
      </c>
      <c r="D75" s="27" t="s">
        <v>111</v>
      </c>
      <c r="E75" s="27" t="s">
        <v>3</v>
      </c>
      <c r="F75" s="13">
        <f>G75+H75+I75</f>
        <v>2771.7</v>
      </c>
      <c r="G75" s="39">
        <v>923.9</v>
      </c>
      <c r="H75" s="39">
        <v>923.9</v>
      </c>
      <c r="I75" s="39">
        <v>923.9</v>
      </c>
    </row>
    <row r="76" spans="2:9" x14ac:dyDescent="0.3">
      <c r="B76" s="81" t="s">
        <v>31</v>
      </c>
      <c r="C76" s="81"/>
      <c r="D76" s="15" t="s">
        <v>96</v>
      </c>
      <c r="E76" s="15" t="s">
        <v>96</v>
      </c>
      <c r="F76" s="38">
        <f>F75</f>
        <v>2771.7</v>
      </c>
      <c r="G76" s="53">
        <f>G75</f>
        <v>923.9</v>
      </c>
      <c r="H76" s="53">
        <f t="shared" ref="H76:I76" si="13">H75</f>
        <v>923.9</v>
      </c>
      <c r="I76" s="53">
        <f t="shared" si="13"/>
        <v>923.9</v>
      </c>
    </row>
    <row r="77" spans="2:9" ht="31.5" x14ac:dyDescent="0.3">
      <c r="B77" s="65" t="s">
        <v>63</v>
      </c>
      <c r="C77" s="16" t="s">
        <v>104</v>
      </c>
      <c r="D77" s="15" t="s">
        <v>96</v>
      </c>
      <c r="E77" s="15" t="s">
        <v>96</v>
      </c>
      <c r="F77" s="15" t="s">
        <v>96</v>
      </c>
      <c r="G77" s="15" t="s">
        <v>96</v>
      </c>
      <c r="H77" s="15" t="s">
        <v>96</v>
      </c>
      <c r="I77" s="15" t="s">
        <v>96</v>
      </c>
    </row>
    <row r="78" spans="2:9" ht="45" x14ac:dyDescent="0.3">
      <c r="B78" s="66"/>
      <c r="C78" s="16" t="s">
        <v>64</v>
      </c>
      <c r="D78" s="27" t="s">
        <v>111</v>
      </c>
      <c r="E78" s="27" t="s">
        <v>4</v>
      </c>
      <c r="F78" s="45">
        <f>G78+H78+I78</f>
        <v>17224</v>
      </c>
      <c r="G78" s="46">
        <v>6370.4</v>
      </c>
      <c r="H78" s="46">
        <v>5426.8</v>
      </c>
      <c r="I78" s="46">
        <v>5426.8</v>
      </c>
    </row>
    <row r="79" spans="2:9" x14ac:dyDescent="0.3">
      <c r="B79" s="81" t="s">
        <v>31</v>
      </c>
      <c r="C79" s="81"/>
      <c r="D79" s="15" t="s">
        <v>96</v>
      </c>
      <c r="E79" s="15" t="s">
        <v>96</v>
      </c>
      <c r="F79" s="40">
        <f>F78</f>
        <v>17224</v>
      </c>
      <c r="G79" s="54">
        <f>G78</f>
        <v>6370.4</v>
      </c>
      <c r="H79" s="54">
        <f t="shared" ref="H79:I79" si="14">H78</f>
        <v>5426.8</v>
      </c>
      <c r="I79" s="54">
        <f t="shared" si="14"/>
        <v>5426.8</v>
      </c>
    </row>
    <row r="80" spans="2:9" ht="94.5" x14ac:dyDescent="0.3">
      <c r="B80" s="50" t="s">
        <v>102</v>
      </c>
      <c r="C80" s="50" t="s">
        <v>105</v>
      </c>
      <c r="D80" s="49" t="s">
        <v>109</v>
      </c>
      <c r="E80" s="49" t="s">
        <v>96</v>
      </c>
      <c r="F80" s="38" t="s">
        <v>96</v>
      </c>
      <c r="G80" s="51" t="s">
        <v>96</v>
      </c>
      <c r="H80" s="51" t="s">
        <v>96</v>
      </c>
      <c r="I80" s="51" t="s">
        <v>96</v>
      </c>
    </row>
    <row r="81" spans="2:9" ht="94.5" x14ac:dyDescent="0.3">
      <c r="B81" s="50"/>
      <c r="C81" s="50" t="s">
        <v>112</v>
      </c>
      <c r="D81" s="49" t="s">
        <v>109</v>
      </c>
      <c r="E81" s="49" t="s">
        <v>4</v>
      </c>
      <c r="F81" s="38">
        <f>G81+H81+I81</f>
        <v>5270.9</v>
      </c>
      <c r="G81" s="51">
        <v>5270.9</v>
      </c>
      <c r="H81" s="51">
        <v>0</v>
      </c>
      <c r="I81" s="51">
        <v>0</v>
      </c>
    </row>
    <row r="82" spans="2:9" x14ac:dyDescent="0.3">
      <c r="B82" s="76" t="s">
        <v>120</v>
      </c>
      <c r="C82" s="77"/>
      <c r="D82" s="49" t="s">
        <v>96</v>
      </c>
      <c r="E82" s="49" t="s">
        <v>96</v>
      </c>
      <c r="F82" s="38">
        <f>F81</f>
        <v>5270.9</v>
      </c>
      <c r="G82" s="51">
        <f>G81</f>
        <v>5270.9</v>
      </c>
      <c r="H82" s="51">
        <f>H81</f>
        <v>0</v>
      </c>
      <c r="I82" s="51">
        <f>I81</f>
        <v>0</v>
      </c>
    </row>
    <row r="83" spans="2:9" ht="94.5" x14ac:dyDescent="0.3">
      <c r="B83" s="16">
        <v>14</v>
      </c>
      <c r="C83" s="16" t="s">
        <v>118</v>
      </c>
      <c r="D83" s="15" t="s">
        <v>109</v>
      </c>
      <c r="E83" s="15" t="s">
        <v>96</v>
      </c>
      <c r="F83" s="40" t="s">
        <v>96</v>
      </c>
      <c r="G83" s="40" t="s">
        <v>96</v>
      </c>
      <c r="H83" s="40" t="s">
        <v>96</v>
      </c>
      <c r="I83" s="40" t="s">
        <v>96</v>
      </c>
    </row>
    <row r="84" spans="2:9" ht="94.5" x14ac:dyDescent="0.3">
      <c r="B84" s="16"/>
      <c r="C84" s="16" t="s">
        <v>119</v>
      </c>
      <c r="D84" s="15" t="s">
        <v>109</v>
      </c>
      <c r="E84" s="15" t="s">
        <v>4</v>
      </c>
      <c r="F84" s="40">
        <f>G84+H84+I84</f>
        <v>69.099999999999994</v>
      </c>
      <c r="G84" s="54">
        <v>69.099999999999994</v>
      </c>
      <c r="H84" s="40">
        <v>0</v>
      </c>
      <c r="I84" s="40">
        <v>0</v>
      </c>
    </row>
    <row r="85" spans="2:9" ht="30" hidden="1" customHeight="1" x14ac:dyDescent="0.3">
      <c r="B85" s="65"/>
      <c r="C85" s="16"/>
      <c r="D85" s="15"/>
      <c r="E85" s="15"/>
      <c r="F85" s="38"/>
      <c r="G85" s="13"/>
      <c r="H85" s="13"/>
      <c r="I85" s="13"/>
    </row>
    <row r="86" spans="2:9" hidden="1" x14ac:dyDescent="0.3">
      <c r="B86" s="67"/>
      <c r="C86" s="16"/>
      <c r="D86" s="15"/>
      <c r="E86" s="15"/>
      <c r="F86" s="38"/>
      <c r="G86" s="13"/>
      <c r="H86" s="13"/>
      <c r="I86" s="13"/>
    </row>
    <row r="87" spans="2:9" x14ac:dyDescent="0.3">
      <c r="B87" s="68" t="s">
        <v>31</v>
      </c>
      <c r="C87" s="69"/>
      <c r="D87" s="15" t="s">
        <v>96</v>
      </c>
      <c r="E87" s="15" t="s">
        <v>96</v>
      </c>
      <c r="F87" s="38">
        <f>F84</f>
        <v>69.099999999999994</v>
      </c>
      <c r="G87" s="53">
        <f>G84</f>
        <v>69.099999999999994</v>
      </c>
      <c r="H87" s="38">
        <f>H85</f>
        <v>0</v>
      </c>
      <c r="I87" s="38">
        <f>I85</f>
        <v>0</v>
      </c>
    </row>
    <row r="88" spans="2:9" ht="18" customHeight="1" x14ac:dyDescent="0.3">
      <c r="B88" s="78" t="s">
        <v>32</v>
      </c>
      <c r="C88" s="79"/>
      <c r="D88" s="79"/>
      <c r="E88" s="80"/>
      <c r="F88" s="41">
        <f>G88+H88+I88</f>
        <v>1991114.5000000005</v>
      </c>
      <c r="G88" s="41">
        <f>G84+G79+G76+G73+G67+G62+G59+G52+G47+G44+G41+G32+G82</f>
        <v>634048.50000000012</v>
      </c>
      <c r="H88" s="41">
        <f>H87+H79+H76+H73+H67+H62+H59+H52+H47+H44+H41+H32</f>
        <v>725305.70000000007</v>
      </c>
      <c r="I88" s="41">
        <f>I32+I41+I44+I47+I52+I59+I62+I73+I79+I76+I87+I67</f>
        <v>631760.30000000016</v>
      </c>
    </row>
    <row r="89" spans="2:9" ht="18" customHeight="1" x14ac:dyDescent="0.3">
      <c r="B89" s="78" t="s">
        <v>10</v>
      </c>
      <c r="C89" s="79"/>
      <c r="D89" s="79"/>
      <c r="E89" s="80"/>
      <c r="F89" s="41">
        <f>G89+H89+I89</f>
        <v>199595.59999999998</v>
      </c>
      <c r="G89" s="38">
        <f>G16+G28+G29+G31+G64+G19</f>
        <v>45551.399999999994</v>
      </c>
      <c r="H89" s="38">
        <f>H16+H28+H29+H31+H64+H19</f>
        <v>123369.29999999999</v>
      </c>
      <c r="I89" s="38">
        <f>I16+I28+I29+I31+I64</f>
        <v>30674.9</v>
      </c>
    </row>
    <row r="90" spans="2:9" ht="18" customHeight="1" x14ac:dyDescent="0.3">
      <c r="B90" s="78" t="s">
        <v>5</v>
      </c>
      <c r="C90" s="79"/>
      <c r="D90" s="79"/>
      <c r="E90" s="80"/>
      <c r="F90" s="41">
        <f>G90+H90+I90</f>
        <v>1082539.6000000001</v>
      </c>
      <c r="G90" s="38">
        <f>G17+G30+G38+G39+G40+G43+G51+G56+G61+G75+G57+G65+G24+G20+G22</f>
        <v>337250.3</v>
      </c>
      <c r="H90" s="38">
        <f>H17+H30+H38+H39+H40+H43+H51+H56+H61+H75+H57+H65+H20+H22+H24</f>
        <v>376930.2</v>
      </c>
      <c r="I90" s="38">
        <f>I17+I30+I38+I39+I40+I43+I51+I56+I61+I75+I57+I65+I20+I22+I24</f>
        <v>368359.10000000009</v>
      </c>
    </row>
    <row r="91" spans="2:9" ht="18" customHeight="1" x14ac:dyDescent="0.3">
      <c r="B91" s="78" t="s">
        <v>33</v>
      </c>
      <c r="C91" s="79"/>
      <c r="D91" s="79"/>
      <c r="E91" s="80"/>
      <c r="F91" s="41">
        <f>G91+H91+I91</f>
        <v>708979.3</v>
      </c>
      <c r="G91" s="38">
        <f>G46++G49+G50+G54+G55+G69+G70+G71+G72+G78+G86+G18+G58+G66+G25+G84+G23+G21+G81</f>
        <v>251246.80000000002</v>
      </c>
      <c r="H91" s="38">
        <f>H46++H49+H50+H54+H55+H69+H70+H71+H72+H78+H85+H18+H58+H66+H21+H23+H25</f>
        <v>225006.2</v>
      </c>
      <c r="I91" s="38">
        <f>I46+I49+I50+I54+I55+I58+I66+I69+I70+I71+I72+I78+I25</f>
        <v>232726.3</v>
      </c>
    </row>
    <row r="92" spans="2:9" ht="18" customHeight="1" x14ac:dyDescent="0.3">
      <c r="B92" s="78" t="s">
        <v>34</v>
      </c>
      <c r="C92" s="79"/>
      <c r="D92" s="79"/>
      <c r="E92" s="80"/>
      <c r="F92" s="15" t="s">
        <v>96</v>
      </c>
      <c r="G92" s="15" t="s">
        <v>96</v>
      </c>
      <c r="H92" s="15" t="s">
        <v>96</v>
      </c>
      <c r="I92" s="15" t="s">
        <v>96</v>
      </c>
    </row>
    <row r="94" spans="2:9" ht="18" customHeight="1" x14ac:dyDescent="0.3">
      <c r="F94" s="42"/>
      <c r="G94" s="42">
        <v>634048.5</v>
      </c>
      <c r="H94" s="42">
        <v>725305.7</v>
      </c>
      <c r="I94" s="42">
        <v>631760.30000000005</v>
      </c>
    </row>
    <row r="95" spans="2:9" ht="18" customHeight="1" x14ac:dyDescent="0.3"/>
    <row r="96" spans="2:9" ht="18" customHeight="1" x14ac:dyDescent="0.3"/>
    <row r="101" spans="4:9" ht="113.45" customHeight="1" x14ac:dyDescent="0.3"/>
    <row r="102" spans="4:9" ht="39.6" customHeight="1" x14ac:dyDescent="0.3"/>
    <row r="103" spans="4:9" ht="53.45" customHeight="1" x14ac:dyDescent="0.3"/>
    <row r="104" spans="4:9" ht="40.15" customHeight="1" x14ac:dyDescent="0.3"/>
    <row r="105" spans="4:9" ht="35.450000000000003" customHeight="1" x14ac:dyDescent="0.3"/>
    <row r="106" spans="4:9" s="11" customFormat="1" ht="20.45" customHeight="1" x14ac:dyDescent="0.25">
      <c r="D106" s="25"/>
      <c r="E106" s="25"/>
      <c r="G106" s="25"/>
      <c r="H106" s="25"/>
      <c r="I106" s="25"/>
    </row>
    <row r="107" spans="4:9" s="11" customFormat="1" ht="20.45" customHeight="1" x14ac:dyDescent="0.25">
      <c r="D107" s="25"/>
      <c r="E107" s="25"/>
      <c r="G107" s="25"/>
      <c r="H107" s="25"/>
      <c r="I107" s="25"/>
    </row>
    <row r="108" spans="4:9" ht="20.45" customHeight="1" x14ac:dyDescent="0.3"/>
    <row r="110" spans="4:9" ht="78.599999999999994" customHeight="1" x14ac:dyDescent="0.3"/>
    <row r="116" spans="4:9" ht="40.9" customHeight="1" x14ac:dyDescent="0.3"/>
    <row r="117" spans="4:9" ht="75.95" customHeight="1" x14ac:dyDescent="0.3"/>
    <row r="118" spans="4:9" ht="78.599999999999994" customHeight="1" x14ac:dyDescent="0.3"/>
    <row r="119" spans="4:9" s="4" customFormat="1" ht="37.5" customHeight="1" x14ac:dyDescent="0.3">
      <c r="D119" s="26"/>
      <c r="E119" s="26"/>
      <c r="G119" s="26"/>
      <c r="H119" s="26"/>
      <c r="I119" s="26"/>
    </row>
    <row r="120" spans="4:9" ht="35.450000000000003" customHeight="1" x14ac:dyDescent="0.3"/>
    <row r="121" spans="4:9" ht="25.9" customHeight="1" x14ac:dyDescent="0.3"/>
    <row r="123" spans="4:9" ht="60" customHeight="1" x14ac:dyDescent="0.3"/>
    <row r="124" spans="4:9" ht="36" customHeight="1" x14ac:dyDescent="0.3"/>
    <row r="125" spans="4:9" ht="57" customHeight="1" x14ac:dyDescent="0.3"/>
    <row r="126" spans="4:9" ht="38.450000000000003" customHeight="1" x14ac:dyDescent="0.3"/>
    <row r="127" spans="4:9" ht="23.45" customHeight="1" x14ac:dyDescent="0.3"/>
    <row r="128" spans="4:9" ht="55.15" customHeight="1" x14ac:dyDescent="0.3"/>
    <row r="132" spans="4:9" ht="55.15" customHeight="1" x14ac:dyDescent="0.3"/>
    <row r="133" spans="4:9" s="4" customFormat="1" ht="22.15" customHeight="1" x14ac:dyDescent="0.3">
      <c r="D133" s="26"/>
      <c r="E133" s="26"/>
      <c r="G133" s="26"/>
      <c r="H133" s="26"/>
      <c r="I133" s="26"/>
    </row>
    <row r="134" spans="4:9" s="4" customFormat="1" ht="22.15" customHeight="1" x14ac:dyDescent="0.3">
      <c r="D134" s="26"/>
      <c r="E134" s="26"/>
      <c r="G134" s="26"/>
      <c r="H134" s="26"/>
      <c r="I134" s="26"/>
    </row>
    <row r="135" spans="4:9" s="4" customFormat="1" ht="22.15" customHeight="1" x14ac:dyDescent="0.3">
      <c r="D135" s="26"/>
      <c r="E135" s="26"/>
      <c r="G135" s="26"/>
      <c r="H135" s="26"/>
      <c r="I135" s="26"/>
    </row>
    <row r="136" spans="4:9" ht="35.1" customHeight="1" x14ac:dyDescent="0.3"/>
    <row r="137" spans="4:9" s="4" customFormat="1" ht="23.45" customHeight="1" x14ac:dyDescent="0.3">
      <c r="D137" s="26"/>
      <c r="E137" s="26"/>
      <c r="G137" s="26"/>
      <c r="H137" s="26"/>
      <c r="I137" s="26"/>
    </row>
    <row r="138" spans="4:9" s="4" customFormat="1" ht="42" customHeight="1" x14ac:dyDescent="0.3">
      <c r="D138" s="26"/>
      <c r="E138" s="26"/>
      <c r="G138" s="26"/>
      <c r="H138" s="26"/>
      <c r="I138" s="26"/>
    </row>
    <row r="139" spans="4:9" s="4" customFormat="1" ht="59.45" customHeight="1" x14ac:dyDescent="0.3">
      <c r="D139" s="26"/>
      <c r="E139" s="26"/>
      <c r="G139" s="26"/>
      <c r="H139" s="26"/>
      <c r="I139" s="26"/>
    </row>
    <row r="140" spans="4:9" s="4" customFormat="1" ht="29.45" customHeight="1" x14ac:dyDescent="0.3">
      <c r="D140" s="26"/>
      <c r="E140" s="26"/>
      <c r="G140" s="26"/>
      <c r="H140" s="26"/>
      <c r="I140" s="26"/>
    </row>
    <row r="141" spans="4:9" s="4" customFormat="1" ht="29.45" customHeight="1" x14ac:dyDescent="0.3">
      <c r="D141" s="26"/>
      <c r="E141" s="26"/>
      <c r="G141" s="26"/>
      <c r="H141" s="26"/>
      <c r="I141" s="26"/>
    </row>
    <row r="142" spans="4:9" s="4" customFormat="1" ht="29.45" customHeight="1" x14ac:dyDescent="0.3">
      <c r="D142" s="26"/>
      <c r="E142" s="26"/>
      <c r="G142" s="26"/>
      <c r="H142" s="26"/>
      <c r="I142" s="26"/>
    </row>
    <row r="143" spans="4:9" s="4" customFormat="1" ht="37.9" customHeight="1" x14ac:dyDescent="0.3">
      <c r="D143" s="26"/>
      <c r="E143" s="26"/>
      <c r="G143" s="26"/>
      <c r="H143" s="26"/>
      <c r="I143" s="26"/>
    </row>
    <row r="144" spans="4:9" s="4" customFormat="1" ht="23.45" customHeight="1" x14ac:dyDescent="0.3">
      <c r="D144" s="26"/>
      <c r="E144" s="26"/>
      <c r="G144" s="26"/>
      <c r="H144" s="26"/>
      <c r="I144" s="26"/>
    </row>
    <row r="145" spans="4:9" s="4" customFormat="1" ht="55.15" customHeight="1" x14ac:dyDescent="0.3">
      <c r="D145" s="26"/>
      <c r="E145" s="26"/>
      <c r="G145" s="26"/>
      <c r="H145" s="26"/>
      <c r="I145" s="26"/>
    </row>
    <row r="146" spans="4:9" s="4" customFormat="1" ht="29.45" customHeight="1" x14ac:dyDescent="0.3">
      <c r="D146" s="26"/>
      <c r="E146" s="26"/>
      <c r="G146" s="26"/>
      <c r="H146" s="26"/>
      <c r="I146" s="26"/>
    </row>
    <row r="147" spans="4:9" s="4" customFormat="1" ht="29.45" customHeight="1" x14ac:dyDescent="0.3">
      <c r="D147" s="26"/>
      <c r="E147" s="26"/>
      <c r="G147" s="26"/>
      <c r="H147" s="26"/>
      <c r="I147" s="26"/>
    </row>
    <row r="148" spans="4:9" s="4" customFormat="1" ht="35.1" customHeight="1" x14ac:dyDescent="0.3">
      <c r="D148" s="26"/>
      <c r="E148" s="26"/>
      <c r="G148" s="26"/>
      <c r="H148" s="26"/>
      <c r="I148" s="26"/>
    </row>
    <row r="149" spans="4:9" ht="35.450000000000003" customHeight="1" x14ac:dyDescent="0.3"/>
    <row r="152" spans="4:9" ht="18" customHeight="1" x14ac:dyDescent="0.3"/>
    <row r="157" spans="4:9" ht="111.6" customHeight="1" x14ac:dyDescent="0.3"/>
    <row r="158" spans="4:9" ht="38.450000000000003" customHeight="1" x14ac:dyDescent="0.3"/>
    <row r="159" spans="4:9" ht="55.5" customHeight="1" x14ac:dyDescent="0.3"/>
    <row r="160" spans="4:9" ht="18" customHeight="1" x14ac:dyDescent="0.3"/>
    <row r="161" spans="1:4" ht="46.15" customHeight="1" x14ac:dyDescent="0.3"/>
    <row r="162" spans="1:4" ht="63.6" customHeight="1" x14ac:dyDescent="0.3"/>
    <row r="163" spans="1:4" ht="38.450000000000003" customHeight="1" x14ac:dyDescent="0.3"/>
    <row r="164" spans="1:4" ht="18.600000000000001" customHeight="1" x14ac:dyDescent="0.3"/>
    <row r="165" spans="1:4" ht="22.15" customHeight="1" x14ac:dyDescent="0.3"/>
    <row r="166" spans="1:4" ht="40.5" customHeight="1" x14ac:dyDescent="0.3"/>
    <row r="167" spans="1:4" ht="21.6" customHeight="1" x14ac:dyDescent="0.3"/>
    <row r="168" spans="1:4" ht="42" customHeight="1" x14ac:dyDescent="0.3"/>
    <row r="169" spans="1:4" ht="38.450000000000003" customHeight="1" x14ac:dyDescent="0.3"/>
    <row r="170" spans="1:4" ht="18.600000000000001" customHeight="1" x14ac:dyDescent="0.3">
      <c r="A170" s="2"/>
      <c r="B170" s="2"/>
      <c r="C170" s="2"/>
      <c r="D170" s="3"/>
    </row>
    <row r="173" spans="1:4" ht="78" customHeight="1" x14ac:dyDescent="0.3"/>
    <row r="175" spans="1:4" ht="91.5" customHeight="1" x14ac:dyDescent="0.3"/>
    <row r="176" spans="1:4" ht="53.1" customHeight="1" x14ac:dyDescent="0.3"/>
    <row r="177" ht="18.600000000000001" customHeight="1" x14ac:dyDescent="0.3"/>
    <row r="178" ht="18.600000000000001" customHeight="1" x14ac:dyDescent="0.3"/>
  </sheetData>
  <mergeCells count="58">
    <mergeCell ref="B9:I9"/>
    <mergeCell ref="B8:I8"/>
    <mergeCell ref="F11:I11"/>
    <mergeCell ref="E11:E12"/>
    <mergeCell ref="B11:B12"/>
    <mergeCell ref="C11:C12"/>
    <mergeCell ref="D11:D12"/>
    <mergeCell ref="G1:I1"/>
    <mergeCell ref="G2:I2"/>
    <mergeCell ref="G3:I3"/>
    <mergeCell ref="G4:I4"/>
    <mergeCell ref="B7:I7"/>
    <mergeCell ref="B90:E90"/>
    <mergeCell ref="B59:C59"/>
    <mergeCell ref="D28:D31"/>
    <mergeCell ref="B33:B35"/>
    <mergeCell ref="B14:B32"/>
    <mergeCell ref="C22:C23"/>
    <mergeCell ref="D70:D71"/>
    <mergeCell ref="B68:B72"/>
    <mergeCell ref="B36:C36"/>
    <mergeCell ref="B37:B40"/>
    <mergeCell ref="B73:C73"/>
    <mergeCell ref="B41:C41"/>
    <mergeCell ref="D38:D40"/>
    <mergeCell ref="B88:E88"/>
    <mergeCell ref="B89:E89"/>
    <mergeCell ref="C16:C18"/>
    <mergeCell ref="B91:E91"/>
    <mergeCell ref="B92:E92"/>
    <mergeCell ref="B42:B43"/>
    <mergeCell ref="B44:C44"/>
    <mergeCell ref="B45:B46"/>
    <mergeCell ref="B47:C47"/>
    <mergeCell ref="B48:B51"/>
    <mergeCell ref="B52:C52"/>
    <mergeCell ref="D49:D51"/>
    <mergeCell ref="B77:B78"/>
    <mergeCell ref="B79:C79"/>
    <mergeCell ref="C69:C70"/>
    <mergeCell ref="B74:B75"/>
    <mergeCell ref="B76:C76"/>
    <mergeCell ref="B62:C62"/>
    <mergeCell ref="B60:B61"/>
    <mergeCell ref="C29:C30"/>
    <mergeCell ref="C24:C25"/>
    <mergeCell ref="D16:D25"/>
    <mergeCell ref="B87:C87"/>
    <mergeCell ref="B53:B58"/>
    <mergeCell ref="C57:C58"/>
    <mergeCell ref="D54:D58"/>
    <mergeCell ref="C64:C66"/>
    <mergeCell ref="B64:B66"/>
    <mergeCell ref="D64:D66"/>
    <mergeCell ref="B67:C67"/>
    <mergeCell ref="B85:B86"/>
    <mergeCell ref="C19:C21"/>
    <mergeCell ref="B82:C82"/>
  </mergeCells>
  <printOptions horizontalCentered="1"/>
  <pageMargins left="0.59055118110236227" right="0.39370078740157483" top="0.59055118110236227" bottom="0.59055118110236227" header="0.31496062992125984" footer="0.15748031496062992"/>
  <pageSetup paperSize="8" scale="88" firstPageNumber="41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"/>
  <sheetViews>
    <sheetView topLeftCell="A13" workbookViewId="0">
      <selection activeCell="H21" sqref="H21"/>
    </sheetView>
  </sheetViews>
  <sheetFormatPr defaultColWidth="8.7109375" defaultRowHeight="15.75" x14ac:dyDescent="0.25"/>
  <cols>
    <col min="1" max="1" width="11.140625" style="5" customWidth="1"/>
    <col min="2" max="5" width="14.28515625" style="7" customWidth="1"/>
    <col min="6" max="6" width="8.5703125" style="7" customWidth="1"/>
    <col min="7" max="7" width="6.85546875" style="7" customWidth="1"/>
    <col min="8" max="8" width="23.28515625" style="7" customWidth="1"/>
    <col min="9" max="9" width="15.7109375" style="7" customWidth="1"/>
    <col min="10" max="10" width="14.42578125" style="7" customWidth="1"/>
    <col min="11" max="11" width="15.28515625" style="7" customWidth="1"/>
    <col min="12" max="12" width="14.5703125" style="6" customWidth="1"/>
    <col min="13" max="40" width="8.7109375" style="6"/>
    <col min="41" max="16384" width="8.7109375" style="5"/>
  </cols>
  <sheetData>
    <row r="1" spans="1:48" x14ac:dyDescent="0.25">
      <c r="B1" s="7" t="s">
        <v>17</v>
      </c>
      <c r="C1" s="7" t="s">
        <v>16</v>
      </c>
      <c r="D1" s="7" t="s">
        <v>18</v>
      </c>
      <c r="E1" s="7" t="s">
        <v>15</v>
      </c>
      <c r="G1" s="6"/>
      <c r="H1" s="6"/>
      <c r="I1" s="6"/>
      <c r="J1" s="6"/>
      <c r="K1" s="6"/>
      <c r="AO1" s="6"/>
      <c r="AP1" s="6"/>
      <c r="AQ1" s="6"/>
      <c r="AR1" s="6"/>
      <c r="AS1" s="6"/>
      <c r="AT1" s="6"/>
      <c r="AU1" s="6"/>
      <c r="AV1" s="6"/>
    </row>
    <row r="2" spans="1:48" x14ac:dyDescent="0.25">
      <c r="A2" s="5" t="s">
        <v>14</v>
      </c>
      <c r="B2" s="7">
        <f>SUM(B5:B15)</f>
        <v>4419574.5</v>
      </c>
      <c r="C2" s="7">
        <f>SUM(C5:C15)</f>
        <v>1574219.0999999999</v>
      </c>
      <c r="D2" s="7">
        <f t="shared" ref="D2:E2" si="0">SUM(D5:D15)</f>
        <v>232290.19999999998</v>
      </c>
      <c r="E2" s="7">
        <f t="shared" si="0"/>
        <v>2613065.2000000002</v>
      </c>
      <c r="F2" s="7">
        <f>B2-C2-D2-E2</f>
        <v>0</v>
      </c>
      <c r="G2" s="6"/>
      <c r="H2" s="6" t="s">
        <v>36</v>
      </c>
      <c r="I2" s="6"/>
      <c r="J2" s="6"/>
      <c r="K2" s="6"/>
      <c r="AO2" s="6"/>
      <c r="AP2" s="6"/>
      <c r="AQ2" s="6"/>
      <c r="AR2" s="6"/>
      <c r="AS2" s="6"/>
      <c r="AT2" s="6"/>
      <c r="AU2" s="6"/>
      <c r="AV2" s="6"/>
    </row>
    <row r="3" spans="1:48" x14ac:dyDescent="0.25">
      <c r="A3" s="92" t="s">
        <v>13</v>
      </c>
      <c r="B3" s="91" t="s">
        <v>12</v>
      </c>
      <c r="C3" s="90" t="s">
        <v>11</v>
      </c>
      <c r="D3" s="90"/>
      <c r="E3" s="90"/>
      <c r="G3" s="6"/>
      <c r="H3" s="18" t="s">
        <v>37</v>
      </c>
      <c r="I3" s="7">
        <f>SUM(B5:B12)</f>
        <v>2428460</v>
      </c>
      <c r="J3" s="6" t="s">
        <v>38</v>
      </c>
      <c r="K3" s="6"/>
      <c r="AO3" s="6"/>
      <c r="AP3" s="6"/>
      <c r="AQ3" s="6"/>
      <c r="AR3" s="6"/>
      <c r="AS3" s="6"/>
      <c r="AT3" s="6"/>
      <c r="AU3" s="6"/>
      <c r="AV3" s="6"/>
    </row>
    <row r="4" spans="1:48" s="8" customFormat="1" ht="15" customHeight="1" x14ac:dyDescent="0.25">
      <c r="A4" s="92"/>
      <c r="B4" s="91"/>
      <c r="C4" s="13" t="s">
        <v>20</v>
      </c>
      <c r="D4" s="13" t="s">
        <v>21</v>
      </c>
      <c r="E4" s="13" t="s">
        <v>15</v>
      </c>
      <c r="F4" s="10"/>
      <c r="G4" s="9"/>
      <c r="H4" s="18" t="s">
        <v>39</v>
      </c>
      <c r="I4" s="19">
        <f>SUM(D5:D12)</f>
        <v>32694.600000000002</v>
      </c>
      <c r="J4" s="6" t="s">
        <v>38</v>
      </c>
      <c r="L4" s="20"/>
      <c r="M4" s="20"/>
      <c r="N4" s="20"/>
      <c r="O4" s="21"/>
      <c r="P4" s="9"/>
      <c r="Q4" s="9"/>
      <c r="R4" s="9"/>
      <c r="S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48" x14ac:dyDescent="0.25">
      <c r="A5" s="12">
        <v>2014</v>
      </c>
      <c r="B5" s="22">
        <v>273928.09999999998</v>
      </c>
      <c r="C5" s="22">
        <v>95628.499999999971</v>
      </c>
      <c r="D5" s="22">
        <v>0</v>
      </c>
      <c r="E5" s="22">
        <v>178299.6</v>
      </c>
      <c r="G5" s="6"/>
      <c r="H5" s="18" t="s">
        <v>40</v>
      </c>
      <c r="I5" s="7">
        <f>SUM(E5:E12)</f>
        <v>1530525.6</v>
      </c>
      <c r="J5" s="6" t="s">
        <v>38</v>
      </c>
      <c r="K5" s="6"/>
      <c r="AO5" s="6"/>
      <c r="AP5" s="6"/>
      <c r="AQ5" s="6"/>
      <c r="AR5" s="6"/>
      <c r="AS5" s="6"/>
      <c r="AT5" s="6"/>
      <c r="AU5" s="6"/>
      <c r="AV5" s="6"/>
    </row>
    <row r="6" spans="1:48" x14ac:dyDescent="0.25">
      <c r="A6" s="12">
        <v>2015</v>
      </c>
      <c r="B6" s="22">
        <v>281079.8</v>
      </c>
      <c r="C6" s="22">
        <v>104786.69999999998</v>
      </c>
      <c r="D6" s="22">
        <v>0</v>
      </c>
      <c r="E6" s="22">
        <v>176293.1</v>
      </c>
      <c r="G6" s="6"/>
      <c r="H6" s="18" t="s">
        <v>41</v>
      </c>
      <c r="I6" s="7">
        <f>SUM(C5:C12)</f>
        <v>865239.79999999993</v>
      </c>
      <c r="J6" s="6" t="s">
        <v>38</v>
      </c>
      <c r="K6" s="6"/>
      <c r="AO6" s="6"/>
      <c r="AP6" s="6"/>
      <c r="AQ6" s="6"/>
      <c r="AR6" s="6"/>
      <c r="AS6" s="6"/>
      <c r="AT6" s="6"/>
      <c r="AU6" s="6"/>
      <c r="AV6" s="6"/>
    </row>
    <row r="7" spans="1:48" x14ac:dyDescent="0.25">
      <c r="A7" s="12">
        <v>2016</v>
      </c>
      <c r="B7" s="22">
        <v>291785.8</v>
      </c>
      <c r="C7" s="22">
        <v>113468.19999999998</v>
      </c>
      <c r="D7" s="22">
        <v>0</v>
      </c>
      <c r="E7" s="22">
        <v>178317.6</v>
      </c>
      <c r="G7" s="6"/>
      <c r="H7" s="5" t="s">
        <v>42</v>
      </c>
      <c r="I7" s="6"/>
      <c r="J7" s="6"/>
      <c r="K7" s="6"/>
      <c r="AO7" s="6"/>
      <c r="AP7" s="6"/>
      <c r="AQ7" s="6"/>
      <c r="AR7" s="6"/>
      <c r="AS7" s="6"/>
      <c r="AT7" s="6"/>
      <c r="AU7" s="6"/>
      <c r="AV7" s="6"/>
    </row>
    <row r="8" spans="1:48" x14ac:dyDescent="0.25">
      <c r="A8" s="12">
        <v>2017</v>
      </c>
      <c r="B8" s="22">
        <v>277682.40000000002</v>
      </c>
      <c r="C8" s="22">
        <v>103199.30000000002</v>
      </c>
      <c r="D8" s="22">
        <v>0</v>
      </c>
      <c r="E8" s="22">
        <v>174483.1</v>
      </c>
      <c r="G8" s="6"/>
      <c r="H8" s="6"/>
      <c r="I8" s="6"/>
      <c r="J8" s="6"/>
      <c r="K8" s="6"/>
      <c r="AO8" s="6"/>
      <c r="AP8" s="6"/>
      <c r="AQ8" s="6"/>
      <c r="AR8" s="6"/>
      <c r="AS8" s="6"/>
      <c r="AT8" s="6"/>
      <c r="AU8" s="6"/>
      <c r="AV8" s="6"/>
    </row>
    <row r="9" spans="1:48" x14ac:dyDescent="0.25">
      <c r="A9" s="12">
        <v>2018</v>
      </c>
      <c r="B9" s="22">
        <v>298118.7</v>
      </c>
      <c r="C9" s="22">
        <v>94987.900000000023</v>
      </c>
      <c r="D9" s="22">
        <v>0</v>
      </c>
      <c r="E9" s="22">
        <v>203130.8</v>
      </c>
      <c r="G9" s="6"/>
      <c r="H9" s="6" t="s">
        <v>43</v>
      </c>
      <c r="I9" s="6"/>
      <c r="J9" s="6"/>
      <c r="K9" s="6"/>
      <c r="AO9" s="6"/>
      <c r="AP9" s="6"/>
      <c r="AQ9" s="6"/>
      <c r="AR9" s="6"/>
      <c r="AS9" s="6"/>
      <c r="AT9" s="6"/>
      <c r="AU9" s="6"/>
      <c r="AV9" s="6"/>
    </row>
    <row r="10" spans="1:48" x14ac:dyDescent="0.25">
      <c r="A10" s="12">
        <v>2019</v>
      </c>
      <c r="B10" s="22">
        <v>302496</v>
      </c>
      <c r="C10" s="22">
        <v>111334.29999999999</v>
      </c>
      <c r="D10" s="22">
        <v>0</v>
      </c>
      <c r="E10" s="22">
        <v>191161.7</v>
      </c>
      <c r="G10" s="6"/>
      <c r="H10" s="18" t="s">
        <v>37</v>
      </c>
      <c r="I10" s="7">
        <f>SUM(B13:B15)</f>
        <v>1991114.5000000005</v>
      </c>
      <c r="J10" s="6" t="s">
        <v>38</v>
      </c>
      <c r="K10" s="6"/>
      <c r="AO10" s="6"/>
      <c r="AP10" s="6"/>
      <c r="AQ10" s="6"/>
      <c r="AR10" s="6"/>
      <c r="AS10" s="6"/>
      <c r="AT10" s="6"/>
      <c r="AU10" s="6"/>
      <c r="AV10" s="6"/>
    </row>
    <row r="11" spans="1:48" x14ac:dyDescent="0.25">
      <c r="A11" s="12">
        <v>2020</v>
      </c>
      <c r="B11" s="22">
        <v>335847.8</v>
      </c>
      <c r="C11" s="22">
        <v>114459.89999999998</v>
      </c>
      <c r="D11" s="22">
        <v>9869.2999999999993</v>
      </c>
      <c r="E11" s="22">
        <v>211518.60000000003</v>
      </c>
      <c r="G11" s="6"/>
      <c r="H11" s="18" t="s">
        <v>39</v>
      </c>
      <c r="I11" s="19">
        <f>SUM(D13:D15)</f>
        <v>199595.59999999998</v>
      </c>
      <c r="J11" s="6" t="s">
        <v>38</v>
      </c>
      <c r="K11" s="6"/>
      <c r="AO11" s="6"/>
      <c r="AP11" s="6"/>
      <c r="AQ11" s="6"/>
      <c r="AR11" s="6"/>
      <c r="AS11" s="6"/>
      <c r="AT11" s="6"/>
      <c r="AU11" s="6"/>
      <c r="AV11" s="6"/>
    </row>
    <row r="12" spans="1:48" x14ac:dyDescent="0.25">
      <c r="A12" s="12">
        <v>2021</v>
      </c>
      <c r="B12" s="22">
        <v>367521.40000000008</v>
      </c>
      <c r="C12" s="22">
        <v>127375</v>
      </c>
      <c r="D12" s="22">
        <v>22825.300000000003</v>
      </c>
      <c r="E12" s="22">
        <v>217321.10000000003</v>
      </c>
      <c r="G12" s="6"/>
      <c r="H12" s="18" t="s">
        <v>40</v>
      </c>
      <c r="I12" s="7">
        <f>SUM(E13:E15)</f>
        <v>1082539.6000000001</v>
      </c>
      <c r="J12" s="6" t="s">
        <v>38</v>
      </c>
      <c r="K12" s="6"/>
      <c r="AO12" s="6"/>
      <c r="AP12" s="6"/>
      <c r="AQ12" s="6"/>
      <c r="AR12" s="6"/>
      <c r="AS12" s="6"/>
      <c r="AT12" s="6"/>
      <c r="AU12" s="6"/>
      <c r="AV12" s="6"/>
    </row>
    <row r="13" spans="1:48" x14ac:dyDescent="0.25">
      <c r="A13" s="12">
        <v>2022</v>
      </c>
      <c r="B13" s="22">
        <f>'Сведения о фин-ии'!G88</f>
        <v>634048.50000000012</v>
      </c>
      <c r="C13" s="22">
        <f>'Сведения о фин-ии'!G91</f>
        <v>251246.80000000002</v>
      </c>
      <c r="D13" s="22">
        <f>'Сведения о фин-ии'!G89</f>
        <v>45551.399999999994</v>
      </c>
      <c r="E13" s="22">
        <f>'Сведения о фин-ии'!G90</f>
        <v>337250.3</v>
      </c>
      <c r="F13" s="7">
        <f>B13-C13-D13-E13</f>
        <v>0</v>
      </c>
      <c r="G13" s="6"/>
      <c r="H13" s="18" t="s">
        <v>41</v>
      </c>
      <c r="I13" s="7">
        <f>SUM(C13:C15)</f>
        <v>708979.3</v>
      </c>
      <c r="J13" s="6" t="s">
        <v>38</v>
      </c>
      <c r="K13" s="6"/>
      <c r="AO13" s="6"/>
      <c r="AP13" s="6"/>
      <c r="AQ13" s="6"/>
      <c r="AR13" s="6"/>
      <c r="AS13" s="6"/>
      <c r="AT13" s="6"/>
      <c r="AU13" s="6"/>
      <c r="AV13" s="6"/>
    </row>
    <row r="14" spans="1:48" ht="15" customHeight="1" x14ac:dyDescent="0.25">
      <c r="A14" s="12">
        <v>2023</v>
      </c>
      <c r="B14" s="22">
        <f>'Сведения о фин-ии'!H88</f>
        <v>725305.70000000007</v>
      </c>
      <c r="C14" s="22">
        <f>'Сведения о фин-ии'!H91</f>
        <v>225006.2</v>
      </c>
      <c r="D14" s="22">
        <f>'Сведения о фин-ии'!H89</f>
        <v>123369.29999999999</v>
      </c>
      <c r="E14" s="22">
        <f>'Сведения о фин-ии'!H90</f>
        <v>376930.2</v>
      </c>
      <c r="F14" s="7">
        <f t="shared" ref="F14:F15" si="1">B14-C14-D14-E14</f>
        <v>0</v>
      </c>
      <c r="G14" s="6"/>
      <c r="H14" s="5" t="s">
        <v>42</v>
      </c>
      <c r="I14" s="6"/>
      <c r="J14" s="6"/>
      <c r="K14" s="6"/>
      <c r="AO14" s="6"/>
      <c r="AP14" s="6"/>
      <c r="AQ14" s="6"/>
      <c r="AR14" s="6"/>
      <c r="AS14" s="6"/>
      <c r="AT14" s="6"/>
      <c r="AU14" s="6"/>
      <c r="AV14" s="6"/>
    </row>
    <row r="15" spans="1:48" ht="15" customHeight="1" x14ac:dyDescent="0.25">
      <c r="A15" s="12">
        <v>2024</v>
      </c>
      <c r="B15" s="22">
        <f>'Сведения о фин-ии'!I88</f>
        <v>631760.30000000016</v>
      </c>
      <c r="C15" s="22">
        <f>'Сведения о фин-ии'!I91</f>
        <v>232726.3</v>
      </c>
      <c r="D15" s="22">
        <f>'Сведения о фин-ии'!I89</f>
        <v>30674.9</v>
      </c>
      <c r="E15" s="22">
        <f>'Сведения о фин-ии'!I90</f>
        <v>368359.10000000009</v>
      </c>
      <c r="F15" s="7">
        <f t="shared" si="1"/>
        <v>0</v>
      </c>
      <c r="G15" s="6"/>
      <c r="H15" s="6"/>
      <c r="I15" s="6"/>
      <c r="J15" s="6"/>
      <c r="K15" s="6"/>
      <c r="AO15" s="6"/>
      <c r="AP15" s="6"/>
      <c r="AQ15" s="6"/>
      <c r="AR15" s="6"/>
      <c r="AS15" s="6"/>
      <c r="AT15" s="6"/>
      <c r="AU15" s="6"/>
      <c r="AV15" s="6"/>
    </row>
    <row r="16" spans="1:48" ht="15" customHeight="1" x14ac:dyDescent="0.25">
      <c r="A16" s="12" t="s">
        <v>19</v>
      </c>
      <c r="B16" s="22">
        <f>SUM(B5:B15)</f>
        <v>4419574.5</v>
      </c>
      <c r="C16" s="22">
        <f>SUM(C5:C15)</f>
        <v>1574219.0999999999</v>
      </c>
      <c r="D16" s="22">
        <f t="shared" ref="D16:E16" si="2">SUM(D5:D15)</f>
        <v>232290.19999999998</v>
      </c>
      <c r="E16" s="22">
        <f t="shared" si="2"/>
        <v>2613065.2000000002</v>
      </c>
      <c r="G16" s="6"/>
      <c r="H16" s="6"/>
      <c r="I16" s="6"/>
      <c r="J16" s="6"/>
      <c r="K16" s="6"/>
      <c r="AO16" s="6"/>
      <c r="AP16" s="6"/>
      <c r="AQ16" s="6"/>
      <c r="AR16" s="6"/>
      <c r="AS16" s="6"/>
      <c r="AT16" s="6"/>
      <c r="AU16" s="6"/>
      <c r="AV16" s="6"/>
    </row>
    <row r="18" spans="8:12" x14ac:dyDescent="0.25">
      <c r="H18" s="89" t="s">
        <v>73</v>
      </c>
      <c r="I18" s="89" t="s">
        <v>14</v>
      </c>
      <c r="J18" s="89" t="s">
        <v>74</v>
      </c>
      <c r="K18" s="89"/>
      <c r="L18" s="89"/>
    </row>
    <row r="19" spans="8:12" ht="78" customHeight="1" x14ac:dyDescent="0.25">
      <c r="H19" s="89"/>
      <c r="I19" s="89"/>
      <c r="J19" s="30" t="s">
        <v>76</v>
      </c>
      <c r="K19" s="30" t="s">
        <v>65</v>
      </c>
      <c r="L19" s="30" t="s">
        <v>66</v>
      </c>
    </row>
    <row r="20" spans="8:12" x14ac:dyDescent="0.25">
      <c r="H20" s="30">
        <v>1</v>
      </c>
      <c r="I20" s="30">
        <v>2</v>
      </c>
      <c r="J20" s="30">
        <v>3</v>
      </c>
      <c r="K20" s="30">
        <v>4</v>
      </c>
      <c r="L20" s="30">
        <v>5</v>
      </c>
    </row>
    <row r="21" spans="8:12" ht="93" customHeight="1" x14ac:dyDescent="0.25">
      <c r="H21" s="31" t="s">
        <v>77</v>
      </c>
      <c r="I21" s="32">
        <f>SUM(J21:L21)</f>
        <v>1991114.5000000005</v>
      </c>
      <c r="J21" s="32">
        <f>B13</f>
        <v>634048.50000000012</v>
      </c>
      <c r="K21" s="32">
        <f>B14</f>
        <v>725305.70000000007</v>
      </c>
      <c r="L21" s="32">
        <f>B15</f>
        <v>631760.30000000016</v>
      </c>
    </row>
    <row r="22" spans="8:12" x14ac:dyDescent="0.25">
      <c r="H22" s="31" t="s">
        <v>10</v>
      </c>
      <c r="I22" s="32">
        <f t="shared" ref="I22:I24" si="3">SUM(J22:L22)</f>
        <v>199595.59999999998</v>
      </c>
      <c r="J22" s="32">
        <f>D13</f>
        <v>45551.399999999994</v>
      </c>
      <c r="K22" s="32">
        <f>D14</f>
        <v>123369.29999999999</v>
      </c>
      <c r="L22" s="32">
        <f>D15</f>
        <v>30674.9</v>
      </c>
    </row>
    <row r="23" spans="8:12" x14ac:dyDescent="0.25">
      <c r="H23" s="31" t="s">
        <v>5</v>
      </c>
      <c r="I23" s="32">
        <f t="shared" si="3"/>
        <v>1082539.6000000001</v>
      </c>
      <c r="J23" s="32">
        <f>E13</f>
        <v>337250.3</v>
      </c>
      <c r="K23" s="32">
        <f>E14</f>
        <v>376930.2</v>
      </c>
      <c r="L23" s="32">
        <f>E15</f>
        <v>368359.10000000009</v>
      </c>
    </row>
    <row r="24" spans="8:12" x14ac:dyDescent="0.25">
      <c r="H24" s="31" t="s">
        <v>75</v>
      </c>
      <c r="I24" s="32">
        <f t="shared" si="3"/>
        <v>708979.3</v>
      </c>
      <c r="J24" s="32">
        <f>C13</f>
        <v>251246.80000000002</v>
      </c>
      <c r="K24" s="32">
        <f>C14</f>
        <v>225006.2</v>
      </c>
      <c r="L24" s="32">
        <f>C15</f>
        <v>232726.3</v>
      </c>
    </row>
  </sheetData>
  <mergeCells count="6">
    <mergeCell ref="J18:L18"/>
    <mergeCell ref="C3:E3"/>
    <mergeCell ref="B3:B4"/>
    <mergeCell ref="A3:A4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Сведения о фин-ии</vt:lpstr>
      <vt:lpstr>Суммы МП</vt:lpstr>
      <vt:lpstr>'Сведения о фин-ии'!Область_печати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2026-09-16T07:26:08Z</dcterms:modified>
</cp:coreProperties>
</file>