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filterPrivacy="1" defaultThemeVersion="124226"/>
  <xr:revisionPtr revIDLastSave="0" documentId="13_ncr:1_{A0199692-5CE9-496C-868F-3A5089DE77FC}" xr6:coauthVersionLast="47" xr6:coauthVersionMax="47" xr10:uidLastSave="{00000000-0000-0000-0000-000000000000}"/>
  <bookViews>
    <workbookView xWindow="-120" yWindow="-120" windowWidth="38640" windowHeight="21240" xr2:uid="{00000000-000D-0000-FFFF-FFFF00000000}"/>
  </bookViews>
  <sheets>
    <sheet name="Сведения о фин-ии" sheetId="1" r:id="rId1"/>
    <sheet name="Суммы МП" sheetId="4" r:id="rId2"/>
  </sheets>
  <definedNames>
    <definedName name="_xlnm.Print_Area" localSheetId="0">'Сведения о фин-ии'!$B$1:$I$88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4" i="1" l="1"/>
  <c r="G87" i="1"/>
  <c r="G84" i="1"/>
  <c r="F80" i="1"/>
  <c r="G75" i="1"/>
  <c r="G78" i="1"/>
  <c r="G58" i="1"/>
  <c r="G40" i="1"/>
  <c r="G46" i="1"/>
  <c r="G51" i="1"/>
  <c r="G61" i="1"/>
  <c r="G69" i="1"/>
  <c r="G72" i="1" s="1"/>
  <c r="H69" i="1"/>
  <c r="I69" i="1"/>
  <c r="F65" i="1"/>
  <c r="G83" i="1"/>
  <c r="F82" i="1"/>
  <c r="F83" i="1" s="1"/>
  <c r="I31" i="1" l="1"/>
  <c r="H31" i="1"/>
  <c r="G31" i="1" l="1"/>
  <c r="F23" i="1"/>
  <c r="F24" i="1"/>
  <c r="G86" i="1"/>
  <c r="F31" i="1" l="1"/>
  <c r="I86" i="1"/>
  <c r="I85" i="1"/>
  <c r="H86" i="1"/>
  <c r="H85" i="1"/>
  <c r="F21" i="1"/>
  <c r="F22" i="1"/>
  <c r="F20" i="1"/>
  <c r="F19" i="1"/>
  <c r="H83" i="1"/>
  <c r="I83" i="1"/>
  <c r="H78" i="1"/>
  <c r="I78" i="1"/>
  <c r="H66" i="1"/>
  <c r="I66" i="1"/>
  <c r="H61" i="1"/>
  <c r="I61" i="1"/>
  <c r="H58" i="1"/>
  <c r="I58" i="1"/>
  <c r="H51" i="1"/>
  <c r="I51" i="1"/>
  <c r="H40" i="1"/>
  <c r="I40" i="1"/>
  <c r="G66" i="1"/>
  <c r="G85" i="1"/>
  <c r="F86" i="1" l="1"/>
  <c r="F85" i="1"/>
  <c r="F64" i="1"/>
  <c r="F63" i="1"/>
  <c r="F57" i="1"/>
  <c r="F56" i="1"/>
  <c r="F66" i="1" l="1"/>
  <c r="F29" i="1"/>
  <c r="F16" i="1" l="1"/>
  <c r="F17" i="1"/>
  <c r="F18" i="1"/>
  <c r="I72" i="1" l="1"/>
  <c r="I87" i="1"/>
  <c r="H72" i="1"/>
  <c r="H87" i="1"/>
  <c r="F28" i="1"/>
  <c r="F30" i="1"/>
  <c r="F27" i="1"/>
  <c r="F87" i="1" l="1"/>
  <c r="F77" i="1"/>
  <c r="F78" i="1" s="1"/>
  <c r="H75" i="1"/>
  <c r="I75" i="1"/>
  <c r="F74" i="1"/>
  <c r="F75" i="1" s="1"/>
  <c r="F71" i="1"/>
  <c r="F69" i="1"/>
  <c r="F68" i="1"/>
  <c r="F70" i="1"/>
  <c r="F60" i="1"/>
  <c r="F61" i="1" s="1"/>
  <c r="F54" i="1"/>
  <c r="F55" i="1"/>
  <c r="F53" i="1"/>
  <c r="F49" i="1"/>
  <c r="F50" i="1"/>
  <c r="F48" i="1"/>
  <c r="H46" i="1"/>
  <c r="I46" i="1"/>
  <c r="F45" i="1"/>
  <c r="F42" i="1"/>
  <c r="F38" i="1"/>
  <c r="F39" i="1"/>
  <c r="F37" i="1"/>
  <c r="F58" i="1" l="1"/>
  <c r="F46" i="1"/>
  <c r="F51" i="1"/>
  <c r="F72" i="1"/>
  <c r="F40" i="1"/>
  <c r="I6" i="4"/>
  <c r="I5" i="4"/>
  <c r="I4" i="4"/>
  <c r="I3" i="4"/>
  <c r="C15" i="4" l="1"/>
  <c r="L24" i="4" s="1"/>
  <c r="C14" i="4"/>
  <c r="K24" i="4" s="1"/>
  <c r="C13" i="4"/>
  <c r="J24" i="4" s="1"/>
  <c r="E15" i="4"/>
  <c r="L23" i="4" s="1"/>
  <c r="E14" i="4"/>
  <c r="K23" i="4" s="1"/>
  <c r="E13" i="4"/>
  <c r="J23" i="4" s="1"/>
  <c r="D15" i="4"/>
  <c r="L22" i="4" s="1"/>
  <c r="D14" i="4"/>
  <c r="K22" i="4" s="1"/>
  <c r="D13" i="4"/>
  <c r="J22" i="4" s="1"/>
  <c r="I22" i="4" l="1"/>
  <c r="I23" i="4"/>
  <c r="I24" i="4"/>
  <c r="I13" i="4"/>
  <c r="I12" i="4"/>
  <c r="I11" i="4"/>
  <c r="G43" i="1"/>
  <c r="H43" i="1"/>
  <c r="H84" i="1" s="1"/>
  <c r="I43" i="1"/>
  <c r="I84" i="1" s="1"/>
  <c r="F43" i="1"/>
  <c r="E2" i="4"/>
  <c r="D16" i="4"/>
  <c r="C16" i="4"/>
  <c r="C2" i="4" l="1"/>
  <c r="E16" i="4"/>
  <c r="D2" i="4"/>
  <c r="B14" i="4" l="1"/>
  <c r="F14" i="4" s="1"/>
  <c r="B15" i="4"/>
  <c r="F15" i="4" s="1"/>
  <c r="B13" i="4"/>
  <c r="J21" i="4" s="1"/>
  <c r="K21" i="4" l="1"/>
  <c r="L21" i="4"/>
  <c r="B2" i="4"/>
  <c r="F2" i="4" s="1"/>
  <c r="B16" i="4"/>
  <c r="F13" i="4"/>
  <c r="I10" i="4"/>
  <c r="I21" i="4" l="1"/>
</calcChain>
</file>

<file path=xl/sharedStrings.xml><?xml version="1.0" encoding="utf-8"?>
<sst xmlns="http://schemas.openxmlformats.org/spreadsheetml/2006/main" count="332" uniqueCount="120">
  <si>
    <t>№ п/п</t>
  </si>
  <si>
    <t>Наименование</t>
  </si>
  <si>
    <t>всего</t>
  </si>
  <si>
    <t>Областной бюджет</t>
  </si>
  <si>
    <t>Местный бюджет</t>
  </si>
  <si>
    <t>областной бюджет</t>
  </si>
  <si>
    <t>#215</t>
  </si>
  <si>
    <t>#214</t>
  </si>
  <si>
    <t>#205</t>
  </si>
  <si>
    <t>#217</t>
  </si>
  <si>
    <t>федеральный бюджет</t>
  </si>
  <si>
    <t>из них за счет средств (тыс.руб.):</t>
  </si>
  <si>
    <t>Общий объем (тыс.руб.)</t>
  </si>
  <si>
    <t>Год</t>
  </si>
  <si>
    <t>Всего</t>
  </si>
  <si>
    <t>обл</t>
  </si>
  <si>
    <t>мест</t>
  </si>
  <si>
    <t>Общ</t>
  </si>
  <si>
    <t>фед</t>
  </si>
  <si>
    <t>Всего:</t>
  </si>
  <si>
    <t>МБ</t>
  </si>
  <si>
    <t>ФБ</t>
  </si>
  <si>
    <t>СВЕДЕНИЯ
о финансировании структурных элементов муниципальной программы</t>
  </si>
  <si>
    <t>(наименование муниципальной программы)</t>
  </si>
  <si>
    <t>«Развитие образования в муниципальном образовании «город Десногорск» Смоленской области»</t>
  </si>
  <si>
    <t xml:space="preserve">Участник муниципальной программы </t>
  </si>
  <si>
    <t>Результат 1</t>
  </si>
  <si>
    <t>Мероприятие 1.1.</t>
  </si>
  <si>
    <t>Итого по региональному проекту</t>
  </si>
  <si>
    <t>2.</t>
  </si>
  <si>
    <t>Итого по ведомственному проекту</t>
  </si>
  <si>
    <t xml:space="preserve">Итого по комплексу процессных мероприятий </t>
  </si>
  <si>
    <t>Всего по муниципальной программе, в том числе:</t>
  </si>
  <si>
    <t>местные бюджеты</t>
  </si>
  <si>
    <t>внебюджетные источники</t>
  </si>
  <si>
    <t xml:space="preserve">Ведомственный проект </t>
  </si>
  <si>
    <t>Этап 2013-2021</t>
  </si>
  <si>
    <t xml:space="preserve">Общий объем финансирования </t>
  </si>
  <si>
    <t>тыс. рублей, из них:</t>
  </si>
  <si>
    <t xml:space="preserve">средства федерального бюджета  </t>
  </si>
  <si>
    <t>средства областного бюджета –</t>
  </si>
  <si>
    <t xml:space="preserve">средства местного бюджета – </t>
  </si>
  <si>
    <t>средства внебюджетных источников – 0 тыс. рублей.</t>
  </si>
  <si>
    <t>Этап 2022-2024</t>
  </si>
  <si>
    <t>Комплекс процессных мероприятий 1. "Развитие эффективных форм работы с семьями"</t>
  </si>
  <si>
    <t>Мероприятие 1 Выплаты денежных средств на содержание ребенка, переданного на воспитание в приемную семью</t>
  </si>
  <si>
    <t>Мероприятие 3 Выплаты ежемесячных денежных средств на содержание ребенка, находящегося под опекой (попечительством)</t>
  </si>
  <si>
    <t>Комплекс процессных мероприятий 2. "Организация и осуществление деятельности по опеке и попечительству"</t>
  </si>
  <si>
    <t>Мероприятие 1 Расходы на организацию и осуществление деятельности по опеке и попечительству</t>
  </si>
  <si>
    <t xml:space="preserve">4. </t>
  </si>
  <si>
    <t xml:space="preserve">5. </t>
  </si>
  <si>
    <t>Комплекс процессных мероприятий 3. "Культурно-массовые мероприятия"</t>
  </si>
  <si>
    <t>Комплекс процессных мероприятий 4. "Развитие дошкольного образования"</t>
  </si>
  <si>
    <t>Мероприятие 1 Расходы на обеспечение деятельности муниципальных учреждений</t>
  </si>
  <si>
    <t>Мероприятие 1 Организация и проведение мероприятий культурно-массового характера в области образования</t>
  </si>
  <si>
    <t>Мероприятие 2 Расходы на укрепление материально-технической базы муниципальных учреждений</t>
  </si>
  <si>
    <t>Мероприятие 3 Обеспечение государственных гарантий реализации прав на получение общедоступного и бесплатного дошкольного образования</t>
  </si>
  <si>
    <t>7.</t>
  </si>
  <si>
    <t>Комплекс процессных мероприятий 5. "Развитие общего образования"</t>
  </si>
  <si>
    <t>Мероприятие 3 Обеспечение государственных гарантий реализации прав на получение общедоступного и бесплатного начального общего, основного общего, среднего общего образования</t>
  </si>
  <si>
    <t>Комплекс процессных мероприятий 6. "Вознаграждение за выполнение функций классного руководителя"</t>
  </si>
  <si>
    <t xml:space="preserve">11. </t>
  </si>
  <si>
    <t>Мероприятие 1 Расходы на организацию отдыха детей в каникулярное время в лагерях дневного пребывания, организованных на базе муниципальных образовательных организаций, реализующих образовательные программы начального общего, основного общего, среднего общего образования, и организаций дополнительного образования детей</t>
  </si>
  <si>
    <t xml:space="preserve">12. </t>
  </si>
  <si>
    <t>Мероприятие 1 Расходы на обеспечение функций органов местного самоуправления</t>
  </si>
  <si>
    <t>1-й год планового периода 2023</t>
  </si>
  <si>
    <t>2-й год планового периода 2024</t>
  </si>
  <si>
    <t>Объем средств на реализацию муниципальной программы на очередной финансовый год и плановый период 
(тыс. рублей)</t>
  </si>
  <si>
    <t>Муниципальные бюджетные
образовательные учреждения</t>
  </si>
  <si>
    <t>Муниципальные бюджетные дошкольные образовательные учреждения</t>
  </si>
  <si>
    <t>МБУДО  «ДДТ» г. Десногорска</t>
  </si>
  <si>
    <t>Источник финансового обеспечения (расшифро-вать)</t>
  </si>
  <si>
    <t>Раздел 6 «Сведения о финансировании структурных элементов муниципальной программы»</t>
  </si>
  <si>
    <t>Наименование муниципальной программы, структурного элемента / источник финансового обеспечения</t>
  </si>
  <si>
    <t>Объем финансового обеспечения по годам реализации (тыс. рублей)</t>
  </si>
  <si>
    <t>местный бюджет</t>
  </si>
  <si>
    <t xml:space="preserve">очередной финансо-вый год
2022
</t>
  </si>
  <si>
    <t>Муниципальная программа «Развитие образования в муниципальном образовании «город Десногорск» Смоленской области» (всего),
в том числе:</t>
  </si>
  <si>
    <t>Мероприятие 2 Выплаты вознаграждения, причитающегося приемным родителям</t>
  </si>
  <si>
    <t>Комплекс процессных мероприятий 8. "Развитие системы дополнительного образования"</t>
  </si>
  <si>
    <t>Приложение к постановлению Администрации</t>
  </si>
  <si>
    <t>муниципального образования "город</t>
  </si>
  <si>
    <t xml:space="preserve">Десногорск" Смоленской области от </t>
  </si>
  <si>
    <t>___________________ № _________</t>
  </si>
  <si>
    <t>Региональный проект "Все лучшее детям"</t>
  </si>
  <si>
    <t>Мероприятие 1.1.Оснащение предметных кабинетов общеобразовательных организаций средствами обучения и воспитания</t>
  </si>
  <si>
    <t>Региональный проект "Педагоги и наставники"</t>
  </si>
  <si>
    <t>Результат 1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</si>
  <si>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Комплекс процессных мероприятий 7. "Обеспечение бесплатным горячим питанием обучающихся в муниципальных образовательных организациях"</t>
  </si>
  <si>
    <t>Мероприятие 1. Обеспечение обучающихся, получающих начальное общее образование в муниципальных образовательных организациях бесплатным горячим питанием</t>
  </si>
  <si>
    <t>Мероприятие 1 Выплата вознаграждения за выполнение функций классного руководителя</t>
  </si>
  <si>
    <t>МБУДО «Десногорская ДМШ имени М.И.Глинки», МБУДО «Десногорская ДХШ», МБУДО "Спортивная школа", МБУДО "ДДТ" г. Десногорска</t>
  </si>
  <si>
    <t>Мероприятие 3 Расходы на оказание муниципальных услуг в социальной сфере в соответствии с социальным сертификатом в рамках функционирования модели персонифицированного финансирования дополнительного образования</t>
  </si>
  <si>
    <t>Мероприятие 1.1. Выплаты ежемесячного денежного вознаграждения советникам директоров по воспитанию и взаимодействию с детскими общественными объединениями образовательных организаций</t>
  </si>
  <si>
    <t>Мероприятие 1.2. Обеспечение деятельности советников директора по воспитанию и взаимодействию с детскими общественными объединениями в общеобразовательных организациях</t>
  </si>
  <si>
    <t>Мероприятие 1.3 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</t>
  </si>
  <si>
    <t>Федеральный бюджет</t>
  </si>
  <si>
    <t>х</t>
  </si>
  <si>
    <t xml:space="preserve">3. </t>
  </si>
  <si>
    <t>6.</t>
  </si>
  <si>
    <t xml:space="preserve">8. </t>
  </si>
  <si>
    <t>9.</t>
  </si>
  <si>
    <t xml:space="preserve">10. </t>
  </si>
  <si>
    <t>13.</t>
  </si>
  <si>
    <t>Комплекс процессных мероприятий 10. "Организация отдыха и оздоровления детей и подростков"</t>
  </si>
  <si>
    <t>Комплекс процессных мероприятий 11. "Обеспечение деятельности органов местного самоуправления"</t>
  </si>
  <si>
    <t>Комплекс процессных мероприятий 12. "Капитальный и текущий ремонт зданий и сооружений"</t>
  </si>
  <si>
    <t>Мероприятие 4 Обеспечение условий для функционирования центров "Точка роста"</t>
  </si>
  <si>
    <t>Мероприятие 1.2. Мероприятия по модернизации школьных систем образования</t>
  </si>
  <si>
    <t>Мероприятие 1.3. Капитальный ремонт зданий муниципальных образовательных организаций в рамках модернизации школьных систем образования</t>
  </si>
  <si>
    <t>Муниципальные бюджетные образовательные учреждения</t>
  </si>
  <si>
    <t>Мероприятие 1.4. Оснащение общеобразовательных организаций оборудованием, средствами обучения и воспитания</t>
  </si>
  <si>
    <t>Управление образования
г.Десногорска</t>
  </si>
  <si>
    <t>Мероприятие 1Расходы на укрепление материально-технической базы муниципальных учреждений</t>
  </si>
  <si>
    <t>Результат 1 Увеличение численности детей, обучающихся по предметным областям "Физика", "Музыка", "Изобразительное искусство" на обновленной материально-технической базе</t>
  </si>
  <si>
    <t>Комплекс процессных мероприятий "Совершенствование системы устройства детей-сирот и детей, оставшихся без попечения родителей, на воспитание в семьи"</t>
  </si>
  <si>
    <t>Мероприятие 1. Расходы по исполнению публичного обязательства по обеспечению за счет средств местного бюджета бесплатным питанием, бесплатным комплектом одежды, обуви и мягким инвентарем лиц из числа детей-сирот и детей, оставшихся без попечения родителей, лиц, потерявших в период обучения обоих родителей или единственного родителя, обучающихся по очной форме обучения по образовательным программам основного общего, среднего общего образования за счет средств местного бюджета</t>
  </si>
  <si>
    <t>очередной финансовый год 2026</t>
  </si>
  <si>
    <t>1-й год планового периода 2027</t>
  </si>
  <si>
    <t>2-й год планового периода 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</si>
</sst>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"/>
  </numFmts>
  <fonts count="13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sz val="12"/>
      <color rgb="FF22272F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3" fillId="0" borderId="0" xfId="0" applyFont="1"/>
    <xf numFmtId="0" fontId="4" fillId="0" borderId="0" xfId="0" applyFont="1"/>
    <xf numFmtId="4" fontId="4" fillId="0" borderId="0" xfId="0" applyNumberFormat="1" applyFont="1"/>
    <xf numFmtId="164" fontId="4" fillId="0" borderId="0" xfId="0" applyNumberFormat="1" applyFont="1"/>
    <xf numFmtId="0" fontId="4" fillId="0" borderId="0" xfId="0" applyFont="1" applyAlignment="1">
      <alignment horizontal="center" vertical="center" wrapText="1"/>
    </xf>
    <xf numFmtId="4" fontId="4" fillId="0" borderId="0" xfId="0" applyNumberFormat="1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Continuous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16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vertical="center" wrapText="1"/>
    </xf>
    <xf numFmtId="4" fontId="4" fillId="0" borderId="0" xfId="0" applyNumberFormat="1" applyFont="1" applyAlignment="1">
      <alignment horizontal="left" vertical="center"/>
    </xf>
    <xf numFmtId="164" fontId="4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Continuous" vertical="top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164" fontId="9" fillId="0" borderId="1" xfId="0" applyNumberFormat="1" applyFont="1" applyBorder="1" applyAlignment="1">
      <alignment vertical="top" wrapText="1"/>
    </xf>
    <xf numFmtId="164" fontId="9" fillId="0" borderId="1" xfId="0" applyNumberFormat="1" applyFont="1" applyBorder="1" applyAlignment="1">
      <alignment horizontal="center"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8" fillId="0" borderId="1" xfId="0" applyNumberFormat="1" applyFont="1" applyBorder="1" applyAlignment="1">
      <alignment horizontal="center" vertical="top" wrapText="1"/>
    </xf>
    <xf numFmtId="164" fontId="4" fillId="0" borderId="0" xfId="0" applyNumberFormat="1" applyFont="1" applyAlignment="1">
      <alignment horizontal="center" vertical="center"/>
    </xf>
    <xf numFmtId="0" fontId="4" fillId="0" borderId="2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9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4" fontId="11" fillId="2" borderId="1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center" vertical="center" wrapText="1"/>
    </xf>
    <xf numFmtId="164" fontId="12" fillId="0" borderId="1" xfId="0" applyNumberFormat="1" applyFont="1" applyBorder="1" applyAlignment="1">
      <alignment horizontal="center" vertical="center" wrapText="1"/>
    </xf>
    <xf numFmtId="0" fontId="9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Medium9"/>
  <colors>
    <mruColors>
      <color rgb="FFFFCCFF"/>
      <color rgb="FF00FF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74"/>
  <sheetViews>
    <sheetView tabSelected="1" view="pageBreakPreview" topLeftCell="A62" zoomScale="60" zoomScaleNormal="60" workbookViewId="0">
      <selection activeCell="G31" sqref="G31"/>
    </sheetView>
  </sheetViews>
  <sheetFormatPr defaultColWidth="9.140625" defaultRowHeight="18.75" x14ac:dyDescent="0.3"/>
  <cols>
    <col min="1" max="1" width="8.42578125" style="1" customWidth="1"/>
    <col min="2" max="2" width="5" style="1" customWidth="1"/>
    <col min="3" max="3" width="60" style="1" customWidth="1"/>
    <col min="4" max="4" width="14.7109375" style="25" customWidth="1"/>
    <col min="5" max="5" width="13.140625" style="25" customWidth="1"/>
    <col min="6" max="6" width="19.42578125" style="1" customWidth="1"/>
    <col min="7" max="9" width="14.140625" style="25" customWidth="1"/>
    <col min="10" max="11" width="17.140625" style="1" customWidth="1"/>
    <col min="12" max="13" width="12.140625" style="1" bestFit="1" customWidth="1"/>
    <col min="14" max="14" width="10.7109375" style="1" bestFit="1" customWidth="1"/>
    <col min="15" max="16384" width="9.140625" style="1"/>
  </cols>
  <sheetData>
    <row r="1" spans="2:11" x14ac:dyDescent="0.3">
      <c r="G1" s="57" t="s">
        <v>80</v>
      </c>
      <c r="H1" s="57"/>
      <c r="I1" s="57"/>
    </row>
    <row r="2" spans="2:11" x14ac:dyDescent="0.3">
      <c r="G2" s="57" t="s">
        <v>81</v>
      </c>
      <c r="H2" s="57"/>
      <c r="I2" s="57"/>
    </row>
    <row r="3" spans="2:11" x14ac:dyDescent="0.3">
      <c r="G3" s="57" t="s">
        <v>82</v>
      </c>
      <c r="H3" s="57"/>
      <c r="I3" s="57"/>
    </row>
    <row r="4" spans="2:11" x14ac:dyDescent="0.3">
      <c r="G4" s="57" t="s">
        <v>83</v>
      </c>
      <c r="H4" s="57"/>
      <c r="I4" s="57"/>
    </row>
    <row r="5" spans="2:11" x14ac:dyDescent="0.3">
      <c r="G5" s="35"/>
      <c r="H5" s="35"/>
      <c r="I5" s="35"/>
    </row>
    <row r="6" spans="2:11" s="5" customFormat="1" ht="18" customHeight="1" x14ac:dyDescent="0.25">
      <c r="B6" s="28" t="s">
        <v>72</v>
      </c>
      <c r="C6" s="29"/>
      <c r="D6" s="29"/>
      <c r="E6" s="29"/>
      <c r="F6" s="29"/>
      <c r="G6" s="29"/>
      <c r="H6" s="29"/>
      <c r="I6" s="29"/>
    </row>
    <row r="7" spans="2:11" ht="46.9" customHeight="1" x14ac:dyDescent="0.3">
      <c r="B7" s="58" t="s">
        <v>22</v>
      </c>
      <c r="C7" s="58"/>
      <c r="D7" s="58"/>
      <c r="E7" s="58"/>
      <c r="F7" s="58"/>
      <c r="G7" s="58"/>
      <c r="H7" s="58"/>
      <c r="I7" s="58"/>
      <c r="J7" s="17"/>
      <c r="K7" s="17"/>
    </row>
    <row r="8" spans="2:11" ht="25.15" customHeight="1" x14ac:dyDescent="0.3">
      <c r="B8" s="53" t="s">
        <v>24</v>
      </c>
      <c r="C8" s="53"/>
      <c r="D8" s="53"/>
      <c r="E8" s="53"/>
      <c r="F8" s="53"/>
      <c r="G8" s="53"/>
      <c r="H8" s="53"/>
      <c r="I8" s="53"/>
      <c r="J8" s="14"/>
      <c r="K8" s="14"/>
    </row>
    <row r="9" spans="2:11" s="24" customFormat="1" ht="19.899999999999999" customHeight="1" x14ac:dyDescent="0.25">
      <c r="B9" s="52" t="s">
        <v>23</v>
      </c>
      <c r="C9" s="52"/>
      <c r="D9" s="52"/>
      <c r="E9" s="52"/>
      <c r="F9" s="52"/>
      <c r="G9" s="52"/>
      <c r="H9" s="52"/>
      <c r="I9" s="52"/>
      <c r="J9" s="23"/>
      <c r="K9" s="23"/>
    </row>
    <row r="10" spans="2:11" hidden="1" x14ac:dyDescent="0.3"/>
    <row r="11" spans="2:11" ht="47.45" customHeight="1" x14ac:dyDescent="0.3">
      <c r="B11" s="54" t="s">
        <v>0</v>
      </c>
      <c r="C11" s="54" t="s">
        <v>1</v>
      </c>
      <c r="D11" s="54" t="s">
        <v>25</v>
      </c>
      <c r="E11" s="55" t="s">
        <v>71</v>
      </c>
      <c r="F11" s="54" t="s">
        <v>67</v>
      </c>
      <c r="G11" s="54"/>
      <c r="H11" s="54"/>
      <c r="I11" s="54"/>
    </row>
    <row r="12" spans="2:11" ht="70.5" customHeight="1" x14ac:dyDescent="0.3">
      <c r="B12" s="54"/>
      <c r="C12" s="54"/>
      <c r="D12" s="54"/>
      <c r="E12" s="56"/>
      <c r="F12" s="15" t="s">
        <v>2</v>
      </c>
      <c r="G12" s="37" t="s">
        <v>117</v>
      </c>
      <c r="H12" s="37" t="s">
        <v>118</v>
      </c>
      <c r="I12" s="37" t="s">
        <v>119</v>
      </c>
    </row>
    <row r="13" spans="2:11" x14ac:dyDescent="0.3">
      <c r="B13" s="15">
        <v>1</v>
      </c>
      <c r="C13" s="15">
        <v>2</v>
      </c>
      <c r="D13" s="15">
        <v>3</v>
      </c>
      <c r="E13" s="15">
        <v>4</v>
      </c>
      <c r="F13" s="15">
        <v>5</v>
      </c>
      <c r="G13" s="15">
        <v>6</v>
      </c>
      <c r="H13" s="15">
        <v>7</v>
      </c>
      <c r="I13" s="15">
        <v>8</v>
      </c>
    </row>
    <row r="14" spans="2:11" x14ac:dyDescent="0.3">
      <c r="B14" s="63"/>
      <c r="C14" s="16" t="s">
        <v>84</v>
      </c>
      <c r="D14" s="15" t="s">
        <v>97</v>
      </c>
      <c r="E14" s="15" t="s">
        <v>97</v>
      </c>
      <c r="F14" s="15" t="s">
        <v>97</v>
      </c>
      <c r="G14" s="15" t="s">
        <v>97</v>
      </c>
      <c r="H14" s="15" t="s">
        <v>97</v>
      </c>
      <c r="I14" s="15" t="s">
        <v>97</v>
      </c>
    </row>
    <row r="15" spans="2:11" ht="57.75" customHeight="1" x14ac:dyDescent="0.3">
      <c r="B15" s="63"/>
      <c r="C15" s="16" t="s">
        <v>114</v>
      </c>
      <c r="D15" s="15" t="s">
        <v>97</v>
      </c>
      <c r="E15" s="15" t="s">
        <v>97</v>
      </c>
      <c r="F15" s="15" t="s">
        <v>97</v>
      </c>
      <c r="G15" s="15" t="s">
        <v>97</v>
      </c>
      <c r="H15" s="15" t="s">
        <v>97</v>
      </c>
      <c r="I15" s="15" t="s">
        <v>97</v>
      </c>
    </row>
    <row r="16" spans="2:11" ht="29.25" customHeight="1" x14ac:dyDescent="0.3">
      <c r="B16" s="63"/>
      <c r="C16" s="64" t="s">
        <v>85</v>
      </c>
      <c r="D16" s="55" t="s">
        <v>68</v>
      </c>
      <c r="E16" s="15" t="s">
        <v>96</v>
      </c>
      <c r="F16" s="15">
        <f>G16+H16+I16</f>
        <v>0</v>
      </c>
      <c r="G16" s="15">
        <v>0</v>
      </c>
      <c r="H16" s="45">
        <v>0</v>
      </c>
      <c r="I16" s="45">
        <v>0</v>
      </c>
    </row>
    <row r="17" spans="2:9" ht="24.75" customHeight="1" x14ac:dyDescent="0.3">
      <c r="B17" s="63"/>
      <c r="C17" s="69"/>
      <c r="D17" s="63"/>
      <c r="E17" s="27" t="s">
        <v>3</v>
      </c>
      <c r="F17" s="13">
        <f>G17+H17+I17</f>
        <v>0</v>
      </c>
      <c r="G17" s="13">
        <v>0</v>
      </c>
      <c r="H17" s="13">
        <v>0</v>
      </c>
      <c r="I17" s="13">
        <v>0</v>
      </c>
    </row>
    <row r="18" spans="2:9" ht="26.25" customHeight="1" x14ac:dyDescent="0.3">
      <c r="B18" s="63"/>
      <c r="C18" s="65"/>
      <c r="D18" s="63"/>
      <c r="E18" s="27" t="s">
        <v>4</v>
      </c>
      <c r="F18" s="13">
        <f>G18+H18+I18</f>
        <v>0</v>
      </c>
      <c r="G18" s="13">
        <v>0</v>
      </c>
      <c r="H18" s="13">
        <v>0</v>
      </c>
      <c r="I18" s="13">
        <v>0</v>
      </c>
    </row>
    <row r="19" spans="2:9" ht="27" customHeight="1" x14ac:dyDescent="0.3">
      <c r="B19" s="63"/>
      <c r="C19" s="64" t="s">
        <v>108</v>
      </c>
      <c r="D19" s="63"/>
      <c r="E19" s="27" t="s">
        <v>3</v>
      </c>
      <c r="F19" s="13">
        <f>G19+H19+I19</f>
        <v>0</v>
      </c>
      <c r="G19" s="13">
        <v>0</v>
      </c>
      <c r="H19" s="13">
        <v>0</v>
      </c>
      <c r="I19" s="13">
        <v>0</v>
      </c>
    </row>
    <row r="20" spans="2:9" ht="20.25" customHeight="1" x14ac:dyDescent="0.3">
      <c r="B20" s="63"/>
      <c r="C20" s="65"/>
      <c r="D20" s="63"/>
      <c r="E20" s="27" t="s">
        <v>4</v>
      </c>
      <c r="F20" s="13">
        <f>G20+H20+I20</f>
        <v>0</v>
      </c>
      <c r="G20" s="13">
        <v>0</v>
      </c>
      <c r="H20" s="13">
        <v>0</v>
      </c>
      <c r="I20" s="13">
        <v>0</v>
      </c>
    </row>
    <row r="21" spans="2:9" ht="39" customHeight="1" x14ac:dyDescent="0.3">
      <c r="B21" s="63"/>
      <c r="C21" s="64" t="s">
        <v>109</v>
      </c>
      <c r="D21" s="63"/>
      <c r="E21" s="27" t="s">
        <v>3</v>
      </c>
      <c r="F21" s="13">
        <f t="shared" ref="F21:F23" si="0">G21+H21+I21</f>
        <v>0</v>
      </c>
      <c r="G21" s="13">
        <v>0</v>
      </c>
      <c r="H21" s="13">
        <v>0</v>
      </c>
      <c r="I21" s="13">
        <v>0</v>
      </c>
    </row>
    <row r="22" spans="2:9" ht="21.75" customHeight="1" x14ac:dyDescent="0.3">
      <c r="B22" s="63"/>
      <c r="C22" s="65"/>
      <c r="D22" s="63"/>
      <c r="E22" s="27" t="s">
        <v>4</v>
      </c>
      <c r="F22" s="13">
        <f t="shared" si="0"/>
        <v>0</v>
      </c>
      <c r="G22" s="13">
        <v>0</v>
      </c>
      <c r="H22" s="13">
        <v>0</v>
      </c>
      <c r="I22" s="13">
        <v>0</v>
      </c>
    </row>
    <row r="23" spans="2:9" ht="46.9" customHeight="1" x14ac:dyDescent="0.3">
      <c r="B23" s="63"/>
      <c r="C23" s="64" t="s">
        <v>111</v>
      </c>
      <c r="D23" s="63"/>
      <c r="E23" s="27" t="s">
        <v>3</v>
      </c>
      <c r="F23" s="13">
        <f t="shared" si="0"/>
        <v>0</v>
      </c>
      <c r="G23" s="13">
        <v>0</v>
      </c>
      <c r="H23" s="13">
        <v>0</v>
      </c>
      <c r="I23" s="13">
        <v>0</v>
      </c>
    </row>
    <row r="24" spans="2:9" ht="30" x14ac:dyDescent="0.3">
      <c r="B24" s="63"/>
      <c r="C24" s="65"/>
      <c r="D24" s="56"/>
      <c r="E24" s="27" t="s">
        <v>4</v>
      </c>
      <c r="F24" s="13">
        <f>G24</f>
        <v>0</v>
      </c>
      <c r="G24" s="13">
        <v>0</v>
      </c>
      <c r="H24" s="13">
        <v>0</v>
      </c>
      <c r="I24" s="13">
        <v>0</v>
      </c>
    </row>
    <row r="25" spans="2:9" x14ac:dyDescent="0.3">
      <c r="B25" s="63"/>
      <c r="C25" s="16" t="s">
        <v>86</v>
      </c>
      <c r="D25" s="15" t="s">
        <v>97</v>
      </c>
      <c r="E25" s="15" t="s">
        <v>97</v>
      </c>
      <c r="F25" s="15" t="s">
        <v>97</v>
      </c>
      <c r="G25" s="15" t="s">
        <v>97</v>
      </c>
      <c r="H25" s="15" t="s">
        <v>97</v>
      </c>
      <c r="I25" s="15" t="s">
        <v>97</v>
      </c>
    </row>
    <row r="26" spans="2:9" ht="63" x14ac:dyDescent="0.3">
      <c r="B26" s="63"/>
      <c r="C26" s="16" t="s">
        <v>87</v>
      </c>
      <c r="D26" s="15" t="s">
        <v>97</v>
      </c>
      <c r="E26" s="15" t="s">
        <v>97</v>
      </c>
      <c r="F26" s="15" t="s">
        <v>97</v>
      </c>
      <c r="G26" s="15" t="s">
        <v>97</v>
      </c>
      <c r="H26" s="15" t="s">
        <v>97</v>
      </c>
      <c r="I26" s="15" t="s">
        <v>97</v>
      </c>
    </row>
    <row r="27" spans="2:9" ht="63" customHeight="1" x14ac:dyDescent="0.3">
      <c r="B27" s="63"/>
      <c r="C27" s="44" t="s">
        <v>93</v>
      </c>
      <c r="D27" s="55" t="s">
        <v>68</v>
      </c>
      <c r="E27" s="27" t="s">
        <v>96</v>
      </c>
      <c r="F27" s="13">
        <f>G27+H27+I27</f>
        <v>0</v>
      </c>
      <c r="G27" s="13">
        <v>0</v>
      </c>
      <c r="H27" s="13">
        <v>0</v>
      </c>
      <c r="I27" s="13">
        <v>0</v>
      </c>
    </row>
    <row r="28" spans="2:9" ht="45.6" customHeight="1" x14ac:dyDescent="0.3">
      <c r="B28" s="63"/>
      <c r="C28" s="64" t="s">
        <v>94</v>
      </c>
      <c r="D28" s="63"/>
      <c r="E28" s="27" t="s">
        <v>96</v>
      </c>
      <c r="F28" s="13">
        <f t="shared" ref="F28:F30" si="1">G28+H28+I28</f>
        <v>0</v>
      </c>
      <c r="G28" s="13">
        <v>0</v>
      </c>
      <c r="H28" s="13">
        <v>0</v>
      </c>
      <c r="I28" s="13">
        <v>0</v>
      </c>
    </row>
    <row r="29" spans="2:9" ht="30" x14ac:dyDescent="0.3">
      <c r="B29" s="63"/>
      <c r="C29" s="65"/>
      <c r="D29" s="63"/>
      <c r="E29" s="27" t="s">
        <v>3</v>
      </c>
      <c r="F29" s="13">
        <f>G29+H29+I29</f>
        <v>0</v>
      </c>
      <c r="G29" s="13">
        <v>0</v>
      </c>
      <c r="H29" s="13">
        <v>0</v>
      </c>
      <c r="I29" s="13">
        <v>0</v>
      </c>
    </row>
    <row r="30" spans="2:9" ht="63" x14ac:dyDescent="0.3">
      <c r="B30" s="63"/>
      <c r="C30" s="16" t="s">
        <v>95</v>
      </c>
      <c r="D30" s="56"/>
      <c r="E30" s="15" t="s">
        <v>96</v>
      </c>
      <c r="F30" s="13">
        <f t="shared" si="1"/>
        <v>54300</v>
      </c>
      <c r="G30" s="13">
        <v>18100</v>
      </c>
      <c r="H30" s="13">
        <v>18100</v>
      </c>
      <c r="I30" s="13">
        <v>18100</v>
      </c>
    </row>
    <row r="31" spans="2:9" x14ac:dyDescent="0.3">
      <c r="B31" s="56"/>
      <c r="C31" s="16" t="s">
        <v>28</v>
      </c>
      <c r="D31" s="15" t="s">
        <v>97</v>
      </c>
      <c r="E31" s="15" t="s">
        <v>97</v>
      </c>
      <c r="F31" s="38">
        <f>G31+H31+I31</f>
        <v>54300</v>
      </c>
      <c r="G31" s="38">
        <f>G16+G17+G18+G27+G28+G29+G30+G23+G24</f>
        <v>18100</v>
      </c>
      <c r="H31" s="38">
        <f>H16+H17+H18+H27+H28+H29+H30+H23+H24+H19+H20+H21+H22</f>
        <v>18100</v>
      </c>
      <c r="I31" s="38">
        <f>I16+I17+I18+I27+I28+I29+I30+I23+I24+I19+I20+I21+I22</f>
        <v>18100</v>
      </c>
    </row>
    <row r="32" spans="2:9" x14ac:dyDescent="0.3">
      <c r="B32" s="54" t="s">
        <v>29</v>
      </c>
      <c r="C32" s="16" t="s">
        <v>35</v>
      </c>
      <c r="D32" s="15" t="s">
        <v>97</v>
      </c>
      <c r="E32" s="15" t="s">
        <v>97</v>
      </c>
      <c r="F32" s="15" t="s">
        <v>97</v>
      </c>
      <c r="G32" s="15" t="s">
        <v>97</v>
      </c>
      <c r="H32" s="15" t="s">
        <v>97</v>
      </c>
      <c r="I32" s="15" t="s">
        <v>97</v>
      </c>
    </row>
    <row r="33" spans="1:9" x14ac:dyDescent="0.3">
      <c r="B33" s="54"/>
      <c r="C33" s="16" t="s">
        <v>26</v>
      </c>
      <c r="D33" s="15" t="s">
        <v>97</v>
      </c>
      <c r="E33" s="15" t="s">
        <v>97</v>
      </c>
      <c r="F33" s="15" t="s">
        <v>97</v>
      </c>
      <c r="G33" s="15" t="s">
        <v>97</v>
      </c>
      <c r="H33" s="15" t="s">
        <v>97</v>
      </c>
      <c r="I33" s="15" t="s">
        <v>97</v>
      </c>
    </row>
    <row r="34" spans="1:9" x14ac:dyDescent="0.3">
      <c r="B34" s="54"/>
      <c r="C34" s="16" t="s">
        <v>27</v>
      </c>
      <c r="D34" s="15" t="s">
        <v>97</v>
      </c>
      <c r="E34" s="15" t="s">
        <v>97</v>
      </c>
      <c r="F34" s="15" t="s">
        <v>97</v>
      </c>
      <c r="G34" s="15" t="s">
        <v>97</v>
      </c>
      <c r="H34" s="15" t="s">
        <v>97</v>
      </c>
      <c r="I34" s="15" t="s">
        <v>97</v>
      </c>
    </row>
    <row r="35" spans="1:9" x14ac:dyDescent="0.3">
      <c r="B35" s="62" t="s">
        <v>30</v>
      </c>
      <c r="C35" s="62"/>
      <c r="D35" s="15" t="s">
        <v>97</v>
      </c>
      <c r="E35" s="15" t="s">
        <v>97</v>
      </c>
      <c r="F35" s="15" t="s">
        <v>97</v>
      </c>
      <c r="G35" s="15" t="s">
        <v>97</v>
      </c>
      <c r="H35" s="15" t="s">
        <v>97</v>
      </c>
      <c r="I35" s="15" t="s">
        <v>97</v>
      </c>
    </row>
    <row r="36" spans="1:9" ht="31.5" x14ac:dyDescent="0.3">
      <c r="B36" s="55" t="s">
        <v>98</v>
      </c>
      <c r="C36" s="16" t="s">
        <v>44</v>
      </c>
      <c r="D36" s="15" t="s">
        <v>97</v>
      </c>
      <c r="E36" s="15" t="s">
        <v>97</v>
      </c>
      <c r="F36" s="15" t="s">
        <v>97</v>
      </c>
      <c r="G36" s="15" t="s">
        <v>97</v>
      </c>
      <c r="H36" s="15" t="s">
        <v>97</v>
      </c>
      <c r="I36" s="15" t="s">
        <v>97</v>
      </c>
    </row>
    <row r="37" spans="1:9" ht="47.25" x14ac:dyDescent="0.3">
      <c r="A37" s="1" t="s">
        <v>7</v>
      </c>
      <c r="B37" s="63"/>
      <c r="C37" s="16" t="s">
        <v>45</v>
      </c>
      <c r="D37" s="66" t="s">
        <v>112</v>
      </c>
      <c r="E37" s="27" t="s">
        <v>3</v>
      </c>
      <c r="F37" s="13">
        <f>G37+H37+I37</f>
        <v>16722</v>
      </c>
      <c r="G37" s="40">
        <v>5574</v>
      </c>
      <c r="H37" s="40">
        <v>5574</v>
      </c>
      <c r="I37" s="40">
        <v>5574</v>
      </c>
    </row>
    <row r="38" spans="1:9" ht="31.5" x14ac:dyDescent="0.3">
      <c r="A38" s="1" t="s">
        <v>6</v>
      </c>
      <c r="B38" s="63"/>
      <c r="C38" s="16" t="s">
        <v>78</v>
      </c>
      <c r="D38" s="68"/>
      <c r="E38" s="27" t="s">
        <v>3</v>
      </c>
      <c r="F38" s="13">
        <f t="shared" ref="F38:F39" si="2">G38+H38+I38</f>
        <v>4961.1000000000004</v>
      </c>
      <c r="G38" s="40">
        <v>1653.7</v>
      </c>
      <c r="H38" s="40">
        <v>1653.7</v>
      </c>
      <c r="I38" s="40">
        <v>1653.7</v>
      </c>
    </row>
    <row r="39" spans="1:9" ht="47.25" x14ac:dyDescent="0.3">
      <c r="A39" s="1" t="s">
        <v>8</v>
      </c>
      <c r="B39" s="63"/>
      <c r="C39" s="16" t="s">
        <v>46</v>
      </c>
      <c r="D39" s="68"/>
      <c r="E39" s="27" t="s">
        <v>3</v>
      </c>
      <c r="F39" s="13">
        <f t="shared" si="2"/>
        <v>12406.7</v>
      </c>
      <c r="G39" s="40">
        <v>4135.5</v>
      </c>
      <c r="H39" s="40">
        <v>4135.6000000000004</v>
      </c>
      <c r="I39" s="40">
        <v>4135.6000000000004</v>
      </c>
    </row>
    <row r="40" spans="1:9" x14ac:dyDescent="0.3">
      <c r="B40" s="62" t="s">
        <v>31</v>
      </c>
      <c r="C40" s="62"/>
      <c r="D40" s="15" t="s">
        <v>97</v>
      </c>
      <c r="E40" s="15" t="s">
        <v>97</v>
      </c>
      <c r="F40" s="41">
        <f>SUM(F37:F39)</f>
        <v>34089.800000000003</v>
      </c>
      <c r="G40" s="41">
        <f>SUM(G37:G39)</f>
        <v>11363.2</v>
      </c>
      <c r="H40" s="41">
        <f>SUM(H37:H39)</f>
        <v>11363.3</v>
      </c>
      <c r="I40" s="41">
        <f>SUM(I37:I39)</f>
        <v>11363.3</v>
      </c>
    </row>
    <row r="41" spans="1:9" ht="31.5" x14ac:dyDescent="0.3">
      <c r="B41" s="55" t="s">
        <v>49</v>
      </c>
      <c r="C41" s="16" t="s">
        <v>47</v>
      </c>
      <c r="D41" s="15" t="s">
        <v>97</v>
      </c>
      <c r="E41" s="15" t="s">
        <v>97</v>
      </c>
      <c r="F41" s="15" t="s">
        <v>97</v>
      </c>
      <c r="G41" s="15" t="s">
        <v>97</v>
      </c>
      <c r="H41" s="15" t="s">
        <v>97</v>
      </c>
      <c r="I41" s="15" t="s">
        <v>97</v>
      </c>
    </row>
    <row r="42" spans="1:9" ht="45" x14ac:dyDescent="0.3">
      <c r="A42" s="1" t="s">
        <v>9</v>
      </c>
      <c r="B42" s="63"/>
      <c r="C42" s="16" t="s">
        <v>48</v>
      </c>
      <c r="D42" s="27" t="s">
        <v>112</v>
      </c>
      <c r="E42" s="27" t="s">
        <v>3</v>
      </c>
      <c r="F42" s="13">
        <f>G42+H42+I42</f>
        <v>7455.1</v>
      </c>
      <c r="G42" s="40">
        <v>2308.4</v>
      </c>
      <c r="H42" s="40">
        <v>2485.9</v>
      </c>
      <c r="I42" s="40">
        <v>2660.8</v>
      </c>
    </row>
    <row r="43" spans="1:9" x14ac:dyDescent="0.3">
      <c r="B43" s="62" t="s">
        <v>31</v>
      </c>
      <c r="C43" s="62"/>
      <c r="D43" s="15" t="s">
        <v>97</v>
      </c>
      <c r="E43" s="15" t="s">
        <v>97</v>
      </c>
      <c r="F43" s="41">
        <f>SUM(F42)</f>
        <v>7455.1</v>
      </c>
      <c r="G43" s="41">
        <f t="shared" ref="G43:I43" si="3">SUM(G42)</f>
        <v>2308.4</v>
      </c>
      <c r="H43" s="41">
        <f t="shared" si="3"/>
        <v>2485.9</v>
      </c>
      <c r="I43" s="41">
        <f t="shared" si="3"/>
        <v>2660.8</v>
      </c>
    </row>
    <row r="44" spans="1:9" ht="31.5" x14ac:dyDescent="0.3">
      <c r="B44" s="55" t="s">
        <v>50</v>
      </c>
      <c r="C44" s="16" t="s">
        <v>51</v>
      </c>
      <c r="D44" s="15" t="s">
        <v>97</v>
      </c>
      <c r="E44" s="15" t="s">
        <v>97</v>
      </c>
      <c r="F44" s="15" t="s">
        <v>97</v>
      </c>
      <c r="G44" s="15" t="s">
        <v>97</v>
      </c>
      <c r="H44" s="15" t="s">
        <v>97</v>
      </c>
      <c r="I44" s="15" t="s">
        <v>97</v>
      </c>
    </row>
    <row r="45" spans="1:9" ht="45" x14ac:dyDescent="0.3">
      <c r="B45" s="63"/>
      <c r="C45" s="16" t="s">
        <v>54</v>
      </c>
      <c r="D45" s="27" t="s">
        <v>112</v>
      </c>
      <c r="E45" s="27" t="s">
        <v>4</v>
      </c>
      <c r="F45" s="13">
        <f>G45+H45+I45</f>
        <v>217.79999999999998</v>
      </c>
      <c r="G45" s="40">
        <v>72.599999999999994</v>
      </c>
      <c r="H45" s="40">
        <v>72.599999999999994</v>
      </c>
      <c r="I45" s="40">
        <v>72.599999999999994</v>
      </c>
    </row>
    <row r="46" spans="1:9" x14ac:dyDescent="0.3">
      <c r="B46" s="62" t="s">
        <v>31</v>
      </c>
      <c r="C46" s="62"/>
      <c r="D46" s="27"/>
      <c r="E46" s="27"/>
      <c r="F46" s="41">
        <f>F45</f>
        <v>217.79999999999998</v>
      </c>
      <c r="G46" s="41">
        <f>G45</f>
        <v>72.599999999999994</v>
      </c>
      <c r="H46" s="41">
        <f t="shared" ref="H46:I46" si="4">H45</f>
        <v>72.599999999999994</v>
      </c>
      <c r="I46" s="41">
        <f t="shared" si="4"/>
        <v>72.599999999999994</v>
      </c>
    </row>
    <row r="47" spans="1:9" ht="31.5" x14ac:dyDescent="0.3">
      <c r="B47" s="55" t="s">
        <v>99</v>
      </c>
      <c r="C47" s="16" t="s">
        <v>52</v>
      </c>
      <c r="D47" s="15" t="s">
        <v>97</v>
      </c>
      <c r="E47" s="15" t="s">
        <v>97</v>
      </c>
      <c r="F47" s="15" t="s">
        <v>97</v>
      </c>
      <c r="G47" s="15" t="s">
        <v>97</v>
      </c>
      <c r="H47" s="15" t="s">
        <v>97</v>
      </c>
      <c r="I47" s="15" t="s">
        <v>97</v>
      </c>
    </row>
    <row r="48" spans="1:9" ht="31.5" x14ac:dyDescent="0.3">
      <c r="B48" s="63"/>
      <c r="C48" s="16" t="s">
        <v>53</v>
      </c>
      <c r="D48" s="66" t="s">
        <v>69</v>
      </c>
      <c r="E48" s="27" t="s">
        <v>4</v>
      </c>
      <c r="F48" s="13">
        <f>G48+H48+I48</f>
        <v>410716.5</v>
      </c>
      <c r="G48" s="40">
        <v>137680.70000000001</v>
      </c>
      <c r="H48" s="40">
        <v>134077.5</v>
      </c>
      <c r="I48" s="40">
        <v>138958.29999999999</v>
      </c>
    </row>
    <row r="49" spans="2:9" ht="31.5" x14ac:dyDescent="0.3">
      <c r="B49" s="63"/>
      <c r="C49" s="16" t="s">
        <v>55</v>
      </c>
      <c r="D49" s="68"/>
      <c r="E49" s="27" t="s">
        <v>4</v>
      </c>
      <c r="F49" s="13">
        <f t="shared" ref="F49:F50" si="5">G49+H49+I49</f>
        <v>117</v>
      </c>
      <c r="G49" s="40">
        <v>39</v>
      </c>
      <c r="H49" s="40">
        <v>39</v>
      </c>
      <c r="I49" s="40">
        <v>39</v>
      </c>
    </row>
    <row r="50" spans="2:9" ht="47.25" x14ac:dyDescent="0.3">
      <c r="B50" s="63"/>
      <c r="C50" s="16" t="s">
        <v>56</v>
      </c>
      <c r="D50" s="67"/>
      <c r="E50" s="27" t="s">
        <v>3</v>
      </c>
      <c r="F50" s="13">
        <f t="shared" si="5"/>
        <v>379821.1</v>
      </c>
      <c r="G50" s="40">
        <v>117299.8</v>
      </c>
      <c r="H50" s="40">
        <v>126651.7</v>
      </c>
      <c r="I50" s="40">
        <v>135869.6</v>
      </c>
    </row>
    <row r="51" spans="2:9" x14ac:dyDescent="0.3">
      <c r="B51" s="62" t="s">
        <v>31</v>
      </c>
      <c r="C51" s="62"/>
      <c r="D51" s="15" t="s">
        <v>97</v>
      </c>
      <c r="E51" s="15" t="s">
        <v>97</v>
      </c>
      <c r="F51" s="48">
        <f>SUM(F48:F50)</f>
        <v>790654.6</v>
      </c>
      <c r="G51" s="49">
        <f>SUM(G48:G50)</f>
        <v>255019.5</v>
      </c>
      <c r="H51" s="48">
        <f t="shared" ref="H51:I51" si="6">SUM(H48:H50)</f>
        <v>260768.2</v>
      </c>
      <c r="I51" s="48">
        <f t="shared" si="6"/>
        <v>274866.90000000002</v>
      </c>
    </row>
    <row r="52" spans="2:9" ht="31.5" x14ac:dyDescent="0.3">
      <c r="B52" s="55" t="s">
        <v>57</v>
      </c>
      <c r="C52" s="16" t="s">
        <v>58</v>
      </c>
      <c r="D52" s="15" t="s">
        <v>97</v>
      </c>
      <c r="E52" s="15" t="s">
        <v>97</v>
      </c>
      <c r="F52" s="15" t="s">
        <v>97</v>
      </c>
      <c r="G52" s="15" t="s">
        <v>97</v>
      </c>
      <c r="H52" s="15" t="s">
        <v>97</v>
      </c>
      <c r="I52" s="15" t="s">
        <v>97</v>
      </c>
    </row>
    <row r="53" spans="2:9" ht="31.15" customHeight="1" x14ac:dyDescent="0.3">
      <c r="B53" s="63"/>
      <c r="C53" s="16" t="s">
        <v>53</v>
      </c>
      <c r="D53" s="66" t="s">
        <v>68</v>
      </c>
      <c r="E53" s="27" t="s">
        <v>4</v>
      </c>
      <c r="F53" s="13">
        <f>G53+H53+I53</f>
        <v>68222.299999999988</v>
      </c>
      <c r="G53" s="40">
        <v>23783.1</v>
      </c>
      <c r="H53" s="40">
        <v>21219.599999999999</v>
      </c>
      <c r="I53" s="40">
        <v>23219.599999999999</v>
      </c>
    </row>
    <row r="54" spans="2:9" ht="31.5" x14ac:dyDescent="0.3">
      <c r="B54" s="63"/>
      <c r="C54" s="16" t="s">
        <v>55</v>
      </c>
      <c r="D54" s="68"/>
      <c r="E54" s="27" t="s">
        <v>4</v>
      </c>
      <c r="F54" s="13">
        <f t="shared" ref="F54:F55" si="7">G54+H54+I54</f>
        <v>168.60000000000002</v>
      </c>
      <c r="G54" s="40">
        <v>56.2</v>
      </c>
      <c r="H54" s="40">
        <v>56.2</v>
      </c>
      <c r="I54" s="40">
        <v>56.2</v>
      </c>
    </row>
    <row r="55" spans="2:9" ht="60.75" customHeight="1" x14ac:dyDescent="0.3">
      <c r="B55" s="63"/>
      <c r="C55" s="16" t="s">
        <v>59</v>
      </c>
      <c r="D55" s="68"/>
      <c r="E55" s="27" t="s">
        <v>3</v>
      </c>
      <c r="F55" s="13">
        <f t="shared" si="7"/>
        <v>635997.20000000007</v>
      </c>
      <c r="G55" s="40">
        <v>197313.6</v>
      </c>
      <c r="H55" s="40">
        <v>212069.7</v>
      </c>
      <c r="I55" s="40">
        <v>226613.9</v>
      </c>
    </row>
    <row r="56" spans="2:9" ht="31.15" customHeight="1" x14ac:dyDescent="0.3">
      <c r="B56" s="63"/>
      <c r="C56" s="64" t="s">
        <v>107</v>
      </c>
      <c r="D56" s="68"/>
      <c r="E56" s="27" t="s">
        <v>3</v>
      </c>
      <c r="F56" s="13">
        <f>G56+H56+I56</f>
        <v>0</v>
      </c>
      <c r="G56" s="40">
        <v>0</v>
      </c>
      <c r="H56" s="40">
        <v>0</v>
      </c>
      <c r="I56" s="40">
        <v>0</v>
      </c>
    </row>
    <row r="57" spans="2:9" ht="24" customHeight="1" x14ac:dyDescent="0.3">
      <c r="B57" s="56"/>
      <c r="C57" s="65"/>
      <c r="D57" s="67"/>
      <c r="E57" s="27" t="s">
        <v>4</v>
      </c>
      <c r="F57" s="13">
        <f>G57+H57+I57</f>
        <v>0</v>
      </c>
      <c r="G57" s="40">
        <v>0</v>
      </c>
      <c r="H57" s="40">
        <v>0</v>
      </c>
      <c r="I57" s="40">
        <v>0</v>
      </c>
    </row>
    <row r="58" spans="2:9" x14ac:dyDescent="0.3">
      <c r="B58" s="62" t="s">
        <v>31</v>
      </c>
      <c r="C58" s="62"/>
      <c r="D58" s="15" t="s">
        <v>97</v>
      </c>
      <c r="E58" s="15" t="s">
        <v>97</v>
      </c>
      <c r="F58" s="41">
        <f>F53+F54+F55+F56+F57</f>
        <v>704388.10000000009</v>
      </c>
      <c r="G58" s="50">
        <f>G53+G54+G55+G56+G57</f>
        <v>221152.9</v>
      </c>
      <c r="H58" s="41">
        <f t="shared" ref="H58:I58" si="8">H53+H54+H55+H56+H57</f>
        <v>233345.5</v>
      </c>
      <c r="I58" s="41">
        <f t="shared" si="8"/>
        <v>249889.69999999998</v>
      </c>
    </row>
    <row r="59" spans="2:9" ht="31.5" x14ac:dyDescent="0.3">
      <c r="B59" s="55" t="s">
        <v>100</v>
      </c>
      <c r="C59" s="16" t="s">
        <v>60</v>
      </c>
      <c r="D59" s="15" t="s">
        <v>97</v>
      </c>
      <c r="E59" s="15" t="s">
        <v>97</v>
      </c>
      <c r="F59" s="15" t="s">
        <v>97</v>
      </c>
      <c r="G59" s="15" t="s">
        <v>97</v>
      </c>
      <c r="H59" s="15" t="s">
        <v>97</v>
      </c>
      <c r="I59" s="15" t="s">
        <v>97</v>
      </c>
    </row>
    <row r="60" spans="2:9" ht="31.5" x14ac:dyDescent="0.3">
      <c r="B60" s="56"/>
      <c r="C60" s="16" t="s">
        <v>90</v>
      </c>
      <c r="D60" s="15" t="s">
        <v>97</v>
      </c>
      <c r="E60" s="27" t="s">
        <v>3</v>
      </c>
      <c r="F60" s="13">
        <f>G60+H60+I60</f>
        <v>4869.2999999999993</v>
      </c>
      <c r="G60" s="40">
        <v>1623.1</v>
      </c>
      <c r="H60" s="40">
        <v>1623.1</v>
      </c>
      <c r="I60" s="40">
        <v>1623.1</v>
      </c>
    </row>
    <row r="61" spans="2:9" x14ac:dyDescent="0.3">
      <c r="B61" s="62" t="s">
        <v>31</v>
      </c>
      <c r="C61" s="62"/>
      <c r="D61" s="15" t="s">
        <v>97</v>
      </c>
      <c r="E61" s="15" t="s">
        <v>97</v>
      </c>
      <c r="F61" s="38">
        <f>F60</f>
        <v>4869.2999999999993</v>
      </c>
      <c r="G61" s="51">
        <f>G60</f>
        <v>1623.1</v>
      </c>
      <c r="H61" s="38">
        <f t="shared" ref="H61:I61" si="9">H60</f>
        <v>1623.1</v>
      </c>
      <c r="I61" s="38">
        <f t="shared" si="9"/>
        <v>1623.1</v>
      </c>
    </row>
    <row r="62" spans="2:9" ht="47.25" x14ac:dyDescent="0.3">
      <c r="B62" s="36" t="s">
        <v>101</v>
      </c>
      <c r="C62" s="16" t="s">
        <v>88</v>
      </c>
      <c r="D62" s="15" t="s">
        <v>97</v>
      </c>
      <c r="E62" s="15" t="s">
        <v>97</v>
      </c>
      <c r="F62" s="15" t="s">
        <v>97</v>
      </c>
      <c r="G62" s="15" t="s">
        <v>97</v>
      </c>
      <c r="H62" s="15" t="s">
        <v>97</v>
      </c>
      <c r="I62" s="15" t="s">
        <v>97</v>
      </c>
    </row>
    <row r="63" spans="2:9" ht="34.15" customHeight="1" x14ac:dyDescent="0.3">
      <c r="B63" s="55"/>
      <c r="C63" s="64" t="s">
        <v>89</v>
      </c>
      <c r="D63" s="55" t="s">
        <v>68</v>
      </c>
      <c r="E63" s="15" t="s">
        <v>96</v>
      </c>
      <c r="F63" s="13">
        <f>G63+H63+I63</f>
        <v>0</v>
      </c>
      <c r="G63" s="13">
        <v>0</v>
      </c>
      <c r="H63" s="13">
        <v>0</v>
      </c>
      <c r="I63" s="13">
        <v>0</v>
      </c>
    </row>
    <row r="64" spans="2:9" ht="31.5" x14ac:dyDescent="0.3">
      <c r="B64" s="63"/>
      <c r="C64" s="69"/>
      <c r="D64" s="63"/>
      <c r="E64" s="15" t="s">
        <v>3</v>
      </c>
      <c r="F64" s="13">
        <f>G64+H64+I64</f>
        <v>0</v>
      </c>
      <c r="G64" s="13">
        <v>0</v>
      </c>
      <c r="H64" s="13">
        <v>0</v>
      </c>
      <c r="I64" s="13">
        <v>0</v>
      </c>
    </row>
    <row r="65" spans="2:9" ht="31.5" x14ac:dyDescent="0.3">
      <c r="B65" s="56"/>
      <c r="C65" s="65"/>
      <c r="D65" s="56"/>
      <c r="E65" s="15" t="s">
        <v>4</v>
      </c>
      <c r="F65" s="15">
        <f>G65+H65+I65</f>
        <v>0</v>
      </c>
      <c r="G65" s="15">
        <v>0</v>
      </c>
      <c r="H65" s="15">
        <v>0</v>
      </c>
      <c r="I65" s="15">
        <v>0</v>
      </c>
    </row>
    <row r="66" spans="2:9" x14ac:dyDescent="0.3">
      <c r="B66" s="72" t="s">
        <v>31</v>
      </c>
      <c r="C66" s="73"/>
      <c r="D66" s="15" t="s">
        <v>97</v>
      </c>
      <c r="E66" s="15" t="s">
        <v>97</v>
      </c>
      <c r="F66" s="38">
        <f>F63+F64+F65</f>
        <v>0</v>
      </c>
      <c r="G66" s="38">
        <f>G63+G64+G65</f>
        <v>0</v>
      </c>
      <c r="H66" s="38">
        <f t="shared" ref="H66:I66" si="10">H63+H64+H65</f>
        <v>0</v>
      </c>
      <c r="I66" s="38">
        <f t="shared" si="10"/>
        <v>0</v>
      </c>
    </row>
    <row r="67" spans="2:9" ht="28.9" customHeight="1" x14ac:dyDescent="0.3">
      <c r="B67" s="55" t="s">
        <v>102</v>
      </c>
      <c r="C67" s="16" t="s">
        <v>79</v>
      </c>
      <c r="D67" s="27"/>
      <c r="E67" s="27"/>
      <c r="F67" s="39"/>
      <c r="G67" s="40"/>
      <c r="H67" s="40"/>
      <c r="I67" s="40"/>
    </row>
    <row r="68" spans="2:9" ht="45" x14ac:dyDescent="0.3">
      <c r="B68" s="63"/>
      <c r="C68" s="70" t="s">
        <v>53</v>
      </c>
      <c r="D68" s="27" t="s">
        <v>70</v>
      </c>
      <c r="E68" s="27" t="s">
        <v>4</v>
      </c>
      <c r="F68" s="46">
        <f>G68+H68+I68</f>
        <v>30783.8</v>
      </c>
      <c r="G68" s="47">
        <v>11027.6</v>
      </c>
      <c r="H68" s="47">
        <v>10049.4</v>
      </c>
      <c r="I68" s="47">
        <v>9706.7999999999993</v>
      </c>
    </row>
    <row r="69" spans="2:9" ht="90.75" customHeight="1" x14ac:dyDescent="0.3">
      <c r="B69" s="63"/>
      <c r="C69" s="71"/>
      <c r="D69" s="66" t="s">
        <v>91</v>
      </c>
      <c r="E69" s="27" t="s">
        <v>4</v>
      </c>
      <c r="F69" s="13">
        <f>G69+H69+I69</f>
        <v>135117.20000000001</v>
      </c>
      <c r="G69" s="40">
        <f>36403.1+8420.4</f>
        <v>44823.5</v>
      </c>
      <c r="H69" s="40">
        <f>36309.6+8420.4</f>
        <v>44730</v>
      </c>
      <c r="I69" s="40">
        <f>36309.6+9254.1</f>
        <v>45563.7</v>
      </c>
    </row>
    <row r="70" spans="2:9" ht="60" customHeight="1" x14ac:dyDescent="0.3">
      <c r="B70" s="63"/>
      <c r="C70" s="34" t="s">
        <v>55</v>
      </c>
      <c r="D70" s="67"/>
      <c r="E70" s="27" t="s">
        <v>4</v>
      </c>
      <c r="F70" s="13">
        <f>G70+H70+I70</f>
        <v>27.900000000000002</v>
      </c>
      <c r="G70" s="40">
        <v>9.3000000000000007</v>
      </c>
      <c r="H70" s="40">
        <v>9.3000000000000007</v>
      </c>
      <c r="I70" s="40">
        <v>9.3000000000000007</v>
      </c>
    </row>
    <row r="71" spans="2:9" ht="60" customHeight="1" x14ac:dyDescent="0.3">
      <c r="B71" s="56"/>
      <c r="C71" s="34" t="s">
        <v>92</v>
      </c>
      <c r="D71" s="33" t="s">
        <v>70</v>
      </c>
      <c r="E71" s="27" t="s">
        <v>4</v>
      </c>
      <c r="F71" s="13">
        <f>G71+H71+I71</f>
        <v>27456.6</v>
      </c>
      <c r="G71" s="40">
        <v>8452.7000000000007</v>
      </c>
      <c r="H71" s="40">
        <v>9327.9</v>
      </c>
      <c r="I71" s="40">
        <v>9676</v>
      </c>
    </row>
    <row r="72" spans="2:9" x14ac:dyDescent="0.3">
      <c r="B72" s="62" t="s">
        <v>31</v>
      </c>
      <c r="C72" s="62"/>
      <c r="D72" s="15" t="s">
        <v>97</v>
      </c>
      <c r="E72" s="15" t="s">
        <v>97</v>
      </c>
      <c r="F72" s="41">
        <f>SUM(F68:F71)</f>
        <v>193385.5</v>
      </c>
      <c r="G72" s="41">
        <f>SUM(G68:G71)</f>
        <v>64313.100000000006</v>
      </c>
      <c r="H72" s="41">
        <f t="shared" ref="H72:I72" si="11">SUM(H68:H71)</f>
        <v>64116.600000000006</v>
      </c>
      <c r="I72" s="41">
        <f t="shared" si="11"/>
        <v>64955.8</v>
      </c>
    </row>
    <row r="73" spans="2:9" ht="32.25" customHeight="1" x14ac:dyDescent="0.3">
      <c r="B73" s="55" t="s">
        <v>61</v>
      </c>
      <c r="C73" s="16" t="s">
        <v>104</v>
      </c>
      <c r="D73" s="15" t="s">
        <v>97</v>
      </c>
      <c r="E73" s="15" t="s">
        <v>97</v>
      </c>
      <c r="F73" s="15" t="s">
        <v>97</v>
      </c>
      <c r="G73" s="15" t="s">
        <v>97</v>
      </c>
      <c r="H73" s="15" t="s">
        <v>97</v>
      </c>
      <c r="I73" s="15" t="s">
        <v>97</v>
      </c>
    </row>
    <row r="74" spans="2:9" ht="111" customHeight="1" x14ac:dyDescent="0.3">
      <c r="B74" s="63"/>
      <c r="C74" s="16" t="s">
        <v>62</v>
      </c>
      <c r="D74" s="27" t="s">
        <v>112</v>
      </c>
      <c r="E74" s="27" t="s">
        <v>3</v>
      </c>
      <c r="F74" s="13">
        <f>G74+H74+I74</f>
        <v>2771.7</v>
      </c>
      <c r="G74" s="40">
        <v>923.9</v>
      </c>
      <c r="H74" s="40">
        <v>923.9</v>
      </c>
      <c r="I74" s="40">
        <v>923.9</v>
      </c>
    </row>
    <row r="75" spans="2:9" x14ac:dyDescent="0.3">
      <c r="B75" s="62" t="s">
        <v>31</v>
      </c>
      <c r="C75" s="62"/>
      <c r="D75" s="15" t="s">
        <v>97</v>
      </c>
      <c r="E75" s="15" t="s">
        <v>97</v>
      </c>
      <c r="F75" s="38">
        <f>F74</f>
        <v>2771.7</v>
      </c>
      <c r="G75" s="38">
        <f>G74</f>
        <v>923.9</v>
      </c>
      <c r="H75" s="38">
        <f t="shared" ref="H75:I75" si="12">H74</f>
        <v>923.9</v>
      </c>
      <c r="I75" s="38">
        <f t="shared" si="12"/>
        <v>923.9</v>
      </c>
    </row>
    <row r="76" spans="2:9" ht="31.5" x14ac:dyDescent="0.3">
      <c r="B76" s="55" t="s">
        <v>63</v>
      </c>
      <c r="C76" s="16" t="s">
        <v>105</v>
      </c>
      <c r="D76" s="15" t="s">
        <v>97</v>
      </c>
      <c r="E76" s="15" t="s">
        <v>97</v>
      </c>
      <c r="F76" s="15" t="s">
        <v>97</v>
      </c>
      <c r="G76" s="15" t="s">
        <v>97</v>
      </c>
      <c r="H76" s="15" t="s">
        <v>97</v>
      </c>
      <c r="I76" s="15" t="s">
        <v>97</v>
      </c>
    </row>
    <row r="77" spans="2:9" ht="45" x14ac:dyDescent="0.3">
      <c r="B77" s="63"/>
      <c r="C77" s="16" t="s">
        <v>64</v>
      </c>
      <c r="D77" s="27" t="s">
        <v>112</v>
      </c>
      <c r="E77" s="27" t="s">
        <v>4</v>
      </c>
      <c r="F77" s="46">
        <f>G77+H77+I77</f>
        <v>16280.400000000001</v>
      </c>
      <c r="G77" s="47">
        <v>5426.8</v>
      </c>
      <c r="H77" s="47">
        <v>5426.8</v>
      </c>
      <c r="I77" s="47">
        <v>5426.8</v>
      </c>
    </row>
    <row r="78" spans="2:9" x14ac:dyDescent="0.3">
      <c r="B78" s="62" t="s">
        <v>31</v>
      </c>
      <c r="C78" s="62"/>
      <c r="D78" s="15" t="s">
        <v>97</v>
      </c>
      <c r="E78" s="15" t="s">
        <v>97</v>
      </c>
      <c r="F78" s="41">
        <f>F77</f>
        <v>16280.400000000001</v>
      </c>
      <c r="G78" s="41">
        <f>G77</f>
        <v>5426.8</v>
      </c>
      <c r="H78" s="41">
        <f t="shared" ref="H78:I78" si="13">H77</f>
        <v>5426.8</v>
      </c>
      <c r="I78" s="41">
        <f t="shared" si="13"/>
        <v>5426.8</v>
      </c>
    </row>
    <row r="79" spans="2:9" ht="94.5" x14ac:dyDescent="0.3">
      <c r="B79" s="16" t="s">
        <v>103</v>
      </c>
      <c r="C79" s="16" t="s">
        <v>115</v>
      </c>
      <c r="D79" s="15" t="s">
        <v>110</v>
      </c>
      <c r="E79" s="15"/>
      <c r="F79" s="41" t="s">
        <v>97</v>
      </c>
      <c r="G79" s="41" t="s">
        <v>97</v>
      </c>
      <c r="H79" s="41" t="s">
        <v>97</v>
      </c>
      <c r="I79" s="41" t="s">
        <v>97</v>
      </c>
    </row>
    <row r="80" spans="2:9" ht="157.5" x14ac:dyDescent="0.3">
      <c r="B80" s="16"/>
      <c r="C80" s="16" t="s">
        <v>116</v>
      </c>
      <c r="D80" s="15" t="s">
        <v>110</v>
      </c>
      <c r="E80" s="15" t="s">
        <v>4</v>
      </c>
      <c r="F80" s="41">
        <f>G80+H80+I80</f>
        <v>69.099999999999994</v>
      </c>
      <c r="G80" s="41">
        <v>69.099999999999994</v>
      </c>
      <c r="H80" s="41">
        <v>0</v>
      </c>
      <c r="I80" s="41">
        <v>0</v>
      </c>
    </row>
    <row r="81" spans="2:9" ht="95.25" customHeight="1" x14ac:dyDescent="0.3">
      <c r="B81" s="74" t="s">
        <v>103</v>
      </c>
      <c r="C81" s="16" t="s">
        <v>106</v>
      </c>
      <c r="D81" s="15" t="s">
        <v>110</v>
      </c>
      <c r="E81" s="15" t="s">
        <v>97</v>
      </c>
      <c r="F81" s="38" t="s">
        <v>97</v>
      </c>
      <c r="G81" s="13" t="s">
        <v>97</v>
      </c>
      <c r="H81" s="13">
        <v>0</v>
      </c>
      <c r="I81" s="13">
        <v>0</v>
      </c>
    </row>
    <row r="82" spans="2:9" ht="94.5" x14ac:dyDescent="0.3">
      <c r="B82" s="75"/>
      <c r="C82" s="16" t="s">
        <v>113</v>
      </c>
      <c r="D82" s="15" t="s">
        <v>110</v>
      </c>
      <c r="E82" s="15" t="s">
        <v>4</v>
      </c>
      <c r="F82" s="38">
        <f>G82+H82+I82</f>
        <v>0</v>
      </c>
      <c r="G82" s="13">
        <v>0</v>
      </c>
      <c r="H82" s="13">
        <v>0</v>
      </c>
      <c r="I82" s="13">
        <v>0</v>
      </c>
    </row>
    <row r="83" spans="2:9" x14ac:dyDescent="0.3">
      <c r="B83" s="72" t="s">
        <v>31</v>
      </c>
      <c r="C83" s="73"/>
      <c r="D83" s="15" t="s">
        <v>97</v>
      </c>
      <c r="E83" s="15" t="s">
        <v>97</v>
      </c>
      <c r="F83" s="38">
        <f>F82</f>
        <v>0</v>
      </c>
      <c r="G83" s="38">
        <f>G82</f>
        <v>0</v>
      </c>
      <c r="H83" s="38">
        <f t="shared" ref="H83" si="14">H81</f>
        <v>0</v>
      </c>
      <c r="I83" s="38">
        <f t="shared" ref="I83" si="15">I81</f>
        <v>0</v>
      </c>
    </row>
    <row r="84" spans="2:9" ht="18" customHeight="1" x14ac:dyDescent="0.3">
      <c r="B84" s="59" t="s">
        <v>32</v>
      </c>
      <c r="C84" s="60"/>
      <c r="D84" s="60"/>
      <c r="E84" s="61"/>
      <c r="F84" s="42">
        <f>G84+H84+I84</f>
        <v>1808481.4000000001</v>
      </c>
      <c r="G84" s="42">
        <f>G31+G40+G43+G46+G51+G58+G61+G66+G72+G75+G78+G80+G83</f>
        <v>580372.6</v>
      </c>
      <c r="H84" s="42">
        <f>H31+H40+H43+H46+H51+H58+H61+H66+H72+H75+H78+H83</f>
        <v>598225.9</v>
      </c>
      <c r="I84" s="42">
        <f>I31+I40+I43+I46+I51+I58+I61+I72+I78+I75+I83+I66</f>
        <v>629882.90000000014</v>
      </c>
    </row>
    <row r="85" spans="2:9" ht="18" customHeight="1" x14ac:dyDescent="0.3">
      <c r="B85" s="59" t="s">
        <v>10</v>
      </c>
      <c r="C85" s="60"/>
      <c r="D85" s="60"/>
      <c r="E85" s="61"/>
      <c r="F85" s="42">
        <f>G85+H85+I85</f>
        <v>54300</v>
      </c>
      <c r="G85" s="38">
        <f>G16+G27+G28+G30+G63</f>
        <v>18100</v>
      </c>
      <c r="H85" s="38">
        <f>H16+H27+H28+H30+H63</f>
        <v>18100</v>
      </c>
      <c r="I85" s="38">
        <f>I16+I27+I28+I30+I63</f>
        <v>18100</v>
      </c>
    </row>
    <row r="86" spans="2:9" ht="18" customHeight="1" x14ac:dyDescent="0.3">
      <c r="B86" s="59" t="s">
        <v>5</v>
      </c>
      <c r="C86" s="60"/>
      <c r="D86" s="60"/>
      <c r="E86" s="61"/>
      <c r="F86" s="42">
        <f>G86+H86+I86</f>
        <v>1065004.2</v>
      </c>
      <c r="G86" s="38">
        <f>G17+G29+G37+G38+G39+G42+G50+G55+G60+G74+G56+G64+G23</f>
        <v>330832</v>
      </c>
      <c r="H86" s="38">
        <f>H17+H29+H37+H38+H39+H42+H50+H55+H60+H74+H56+H64+H19+H21</f>
        <v>355117.6</v>
      </c>
      <c r="I86" s="38">
        <f>I17+I29+I37+I38+I39+I42+I50+I55+I60+I74+I56+I64+I19+I21</f>
        <v>379054.6</v>
      </c>
    </row>
    <row r="87" spans="2:9" ht="18" customHeight="1" x14ac:dyDescent="0.3">
      <c r="B87" s="59" t="s">
        <v>33</v>
      </c>
      <c r="C87" s="60"/>
      <c r="D87" s="60"/>
      <c r="E87" s="61"/>
      <c r="F87" s="42">
        <f>G87+H87+I87</f>
        <v>689177.2</v>
      </c>
      <c r="G87" s="38">
        <f>G45++G48+G49+G53+G54+G68+G69+G70+G71+G77+G82+G18+G57+G65+G24+G80</f>
        <v>231440.60000000003</v>
      </c>
      <c r="H87" s="38">
        <f>H45++H48+H49+H53+H54+H68+H69+H70+H71+H77+H81+H18+H57+H65+H20+H22</f>
        <v>225008.3</v>
      </c>
      <c r="I87" s="38">
        <f>I45++I48+I49+I53+I54+I68+I69+I70+I71+I77+I81+I18+I57+I65+I20+I22</f>
        <v>232728.3</v>
      </c>
    </row>
    <row r="88" spans="2:9" ht="18" customHeight="1" x14ac:dyDescent="0.3">
      <c r="B88" s="59" t="s">
        <v>34</v>
      </c>
      <c r="C88" s="60"/>
      <c r="D88" s="60"/>
      <c r="E88" s="61"/>
      <c r="F88" s="15" t="s">
        <v>97</v>
      </c>
      <c r="G88" s="15" t="s">
        <v>97</v>
      </c>
      <c r="H88" s="15" t="s">
        <v>97</v>
      </c>
      <c r="I88" s="15" t="s">
        <v>97</v>
      </c>
    </row>
    <row r="90" spans="2:9" ht="18" customHeight="1" x14ac:dyDescent="0.3">
      <c r="F90" s="43"/>
      <c r="G90" s="43"/>
      <c r="H90" s="43"/>
      <c r="I90" s="43"/>
    </row>
    <row r="91" spans="2:9" ht="18" customHeight="1" x14ac:dyDescent="0.3"/>
    <row r="92" spans="2:9" ht="18" customHeight="1" x14ac:dyDescent="0.3"/>
    <row r="97" spans="4:9" ht="113.45" customHeight="1" x14ac:dyDescent="0.3"/>
    <row r="98" spans="4:9" ht="39.6" customHeight="1" x14ac:dyDescent="0.3"/>
    <row r="99" spans="4:9" ht="53.45" customHeight="1" x14ac:dyDescent="0.3"/>
    <row r="100" spans="4:9" ht="40.15" customHeight="1" x14ac:dyDescent="0.3"/>
    <row r="101" spans="4:9" ht="35.450000000000003" customHeight="1" x14ac:dyDescent="0.3"/>
    <row r="102" spans="4:9" s="11" customFormat="1" ht="20.45" customHeight="1" x14ac:dyDescent="0.25">
      <c r="D102" s="25"/>
      <c r="E102" s="25"/>
      <c r="G102" s="25"/>
      <c r="H102" s="25"/>
      <c r="I102" s="25"/>
    </row>
    <row r="103" spans="4:9" s="11" customFormat="1" ht="20.45" customHeight="1" x14ac:dyDescent="0.25">
      <c r="D103" s="25"/>
      <c r="E103" s="25"/>
      <c r="G103" s="25"/>
      <c r="H103" s="25"/>
      <c r="I103" s="25"/>
    </row>
    <row r="104" spans="4:9" ht="20.45" customHeight="1" x14ac:dyDescent="0.3"/>
    <row r="106" spans="4:9" ht="78.599999999999994" customHeight="1" x14ac:dyDescent="0.3"/>
    <row r="112" spans="4:9" ht="40.9" customHeight="1" x14ac:dyDescent="0.3"/>
    <row r="113" spans="4:9" ht="75.95" customHeight="1" x14ac:dyDescent="0.3"/>
    <row r="114" spans="4:9" ht="78.599999999999994" customHeight="1" x14ac:dyDescent="0.3"/>
    <row r="115" spans="4:9" s="4" customFormat="1" ht="37.5" customHeight="1" x14ac:dyDescent="0.3">
      <c r="D115" s="26"/>
      <c r="E115" s="26"/>
      <c r="G115" s="26"/>
      <c r="H115" s="26"/>
      <c r="I115" s="26"/>
    </row>
    <row r="116" spans="4:9" ht="35.450000000000003" customHeight="1" x14ac:dyDescent="0.3"/>
    <row r="117" spans="4:9" ht="25.9" customHeight="1" x14ac:dyDescent="0.3"/>
    <row r="119" spans="4:9" ht="60" customHeight="1" x14ac:dyDescent="0.3"/>
    <row r="120" spans="4:9" ht="36" customHeight="1" x14ac:dyDescent="0.3"/>
    <row r="121" spans="4:9" ht="57" customHeight="1" x14ac:dyDescent="0.3"/>
    <row r="122" spans="4:9" ht="38.450000000000003" customHeight="1" x14ac:dyDescent="0.3"/>
    <row r="123" spans="4:9" ht="23.45" customHeight="1" x14ac:dyDescent="0.3"/>
    <row r="124" spans="4:9" ht="55.15" customHeight="1" x14ac:dyDescent="0.3"/>
    <row r="128" spans="4:9" ht="55.15" customHeight="1" x14ac:dyDescent="0.3"/>
    <row r="129" spans="4:9" s="4" customFormat="1" ht="22.15" customHeight="1" x14ac:dyDescent="0.3">
      <c r="D129" s="26"/>
      <c r="E129" s="26"/>
      <c r="G129" s="26"/>
      <c r="H129" s="26"/>
      <c r="I129" s="26"/>
    </row>
    <row r="130" spans="4:9" s="4" customFormat="1" ht="22.15" customHeight="1" x14ac:dyDescent="0.3">
      <c r="D130" s="26"/>
      <c r="E130" s="26"/>
      <c r="G130" s="26"/>
      <c r="H130" s="26"/>
      <c r="I130" s="26"/>
    </row>
    <row r="131" spans="4:9" s="4" customFormat="1" ht="22.15" customHeight="1" x14ac:dyDescent="0.3">
      <c r="D131" s="26"/>
      <c r="E131" s="26"/>
      <c r="G131" s="26"/>
      <c r="H131" s="26"/>
      <c r="I131" s="26"/>
    </row>
    <row r="132" spans="4:9" ht="35.1" customHeight="1" x14ac:dyDescent="0.3"/>
    <row r="133" spans="4:9" s="4" customFormat="1" ht="23.45" customHeight="1" x14ac:dyDescent="0.3">
      <c r="D133" s="26"/>
      <c r="E133" s="26"/>
      <c r="G133" s="26"/>
      <c r="H133" s="26"/>
      <c r="I133" s="26"/>
    </row>
    <row r="134" spans="4:9" s="4" customFormat="1" ht="42" customHeight="1" x14ac:dyDescent="0.3">
      <c r="D134" s="26"/>
      <c r="E134" s="26"/>
      <c r="G134" s="26"/>
      <c r="H134" s="26"/>
      <c r="I134" s="26"/>
    </row>
    <row r="135" spans="4:9" s="4" customFormat="1" ht="59.45" customHeight="1" x14ac:dyDescent="0.3">
      <c r="D135" s="26"/>
      <c r="E135" s="26"/>
      <c r="G135" s="26"/>
      <c r="H135" s="26"/>
      <c r="I135" s="26"/>
    </row>
    <row r="136" spans="4:9" s="4" customFormat="1" ht="29.45" customHeight="1" x14ac:dyDescent="0.3">
      <c r="D136" s="26"/>
      <c r="E136" s="26"/>
      <c r="G136" s="26"/>
      <c r="H136" s="26"/>
      <c r="I136" s="26"/>
    </row>
    <row r="137" spans="4:9" s="4" customFormat="1" ht="29.45" customHeight="1" x14ac:dyDescent="0.3">
      <c r="D137" s="26"/>
      <c r="E137" s="26"/>
      <c r="G137" s="26"/>
      <c r="H137" s="26"/>
      <c r="I137" s="26"/>
    </row>
    <row r="138" spans="4:9" s="4" customFormat="1" ht="29.45" customHeight="1" x14ac:dyDescent="0.3">
      <c r="D138" s="26"/>
      <c r="E138" s="26"/>
      <c r="G138" s="26"/>
      <c r="H138" s="26"/>
      <c r="I138" s="26"/>
    </row>
    <row r="139" spans="4:9" s="4" customFormat="1" ht="37.9" customHeight="1" x14ac:dyDescent="0.3">
      <c r="D139" s="26"/>
      <c r="E139" s="26"/>
      <c r="G139" s="26"/>
      <c r="H139" s="26"/>
      <c r="I139" s="26"/>
    </row>
    <row r="140" spans="4:9" s="4" customFormat="1" ht="23.45" customHeight="1" x14ac:dyDescent="0.3">
      <c r="D140" s="26"/>
      <c r="E140" s="26"/>
      <c r="G140" s="26"/>
      <c r="H140" s="26"/>
      <c r="I140" s="26"/>
    </row>
    <row r="141" spans="4:9" s="4" customFormat="1" ht="55.15" customHeight="1" x14ac:dyDescent="0.3">
      <c r="D141" s="26"/>
      <c r="E141" s="26"/>
      <c r="G141" s="26"/>
      <c r="H141" s="26"/>
      <c r="I141" s="26"/>
    </row>
    <row r="142" spans="4:9" s="4" customFormat="1" ht="29.45" customHeight="1" x14ac:dyDescent="0.3">
      <c r="D142" s="26"/>
      <c r="E142" s="26"/>
      <c r="G142" s="26"/>
      <c r="H142" s="26"/>
      <c r="I142" s="26"/>
    </row>
    <row r="143" spans="4:9" s="4" customFormat="1" ht="29.45" customHeight="1" x14ac:dyDescent="0.3">
      <c r="D143" s="26"/>
      <c r="E143" s="26"/>
      <c r="G143" s="26"/>
      <c r="H143" s="26"/>
      <c r="I143" s="26"/>
    </row>
    <row r="144" spans="4:9" s="4" customFormat="1" ht="35.1" customHeight="1" x14ac:dyDescent="0.3">
      <c r="D144" s="26"/>
      <c r="E144" s="26"/>
      <c r="G144" s="26"/>
      <c r="H144" s="26"/>
      <c r="I144" s="26"/>
    </row>
    <row r="145" ht="35.450000000000003" customHeight="1" x14ac:dyDescent="0.3"/>
    <row r="148" ht="18" customHeight="1" x14ac:dyDescent="0.3"/>
    <row r="153" ht="111.6" customHeight="1" x14ac:dyDescent="0.3"/>
    <row r="154" ht="38.450000000000003" customHeight="1" x14ac:dyDescent="0.3"/>
    <row r="155" ht="55.5" customHeight="1" x14ac:dyDescent="0.3"/>
    <row r="156" ht="18" customHeight="1" x14ac:dyDescent="0.3"/>
    <row r="157" ht="46.15" customHeight="1" x14ac:dyDescent="0.3"/>
    <row r="158" ht="63.6" customHeight="1" x14ac:dyDescent="0.3"/>
    <row r="159" ht="38.450000000000003" customHeight="1" x14ac:dyDescent="0.3"/>
    <row r="160" ht="18.600000000000001" customHeight="1" x14ac:dyDescent="0.3"/>
    <row r="161" spans="1:4" ht="22.15" customHeight="1" x14ac:dyDescent="0.3"/>
    <row r="162" spans="1:4" ht="40.5" customHeight="1" x14ac:dyDescent="0.3"/>
    <row r="163" spans="1:4" ht="21.6" customHeight="1" x14ac:dyDescent="0.3"/>
    <row r="164" spans="1:4" ht="42" customHeight="1" x14ac:dyDescent="0.3"/>
    <row r="165" spans="1:4" ht="38.450000000000003" customHeight="1" x14ac:dyDescent="0.3"/>
    <row r="166" spans="1:4" ht="18.600000000000001" customHeight="1" x14ac:dyDescent="0.3">
      <c r="A166" s="2"/>
      <c r="B166" s="2"/>
      <c r="C166" s="2"/>
      <c r="D166" s="3"/>
    </row>
    <row r="169" spans="1:4" ht="78" customHeight="1" x14ac:dyDescent="0.3"/>
    <row r="171" spans="1:4" ht="91.5" customHeight="1" x14ac:dyDescent="0.3"/>
    <row r="172" spans="1:4" ht="53.1" customHeight="1" x14ac:dyDescent="0.3"/>
    <row r="173" spans="1:4" ht="18.600000000000001" customHeight="1" x14ac:dyDescent="0.3"/>
    <row r="174" spans="1:4" ht="18.600000000000001" customHeight="1" x14ac:dyDescent="0.3"/>
  </sheetData>
  <mergeCells count="57">
    <mergeCell ref="C19:C20"/>
    <mergeCell ref="C28:C29"/>
    <mergeCell ref="C23:C24"/>
    <mergeCell ref="D16:D24"/>
    <mergeCell ref="B83:C83"/>
    <mergeCell ref="B52:B57"/>
    <mergeCell ref="C56:C57"/>
    <mergeCell ref="D53:D57"/>
    <mergeCell ref="C63:C65"/>
    <mergeCell ref="B63:B65"/>
    <mergeCell ref="D63:D65"/>
    <mergeCell ref="B66:C66"/>
    <mergeCell ref="B81:B82"/>
    <mergeCell ref="B87:E87"/>
    <mergeCell ref="B88:E88"/>
    <mergeCell ref="B41:B42"/>
    <mergeCell ref="B43:C43"/>
    <mergeCell ref="B44:B45"/>
    <mergeCell ref="B46:C46"/>
    <mergeCell ref="B47:B50"/>
    <mergeCell ref="B51:C51"/>
    <mergeCell ref="D48:D50"/>
    <mergeCell ref="B76:B77"/>
    <mergeCell ref="B78:C78"/>
    <mergeCell ref="C68:C69"/>
    <mergeCell ref="B73:B74"/>
    <mergeCell ref="B75:C75"/>
    <mergeCell ref="B61:C61"/>
    <mergeCell ref="B59:B60"/>
    <mergeCell ref="B86:E86"/>
    <mergeCell ref="B58:C58"/>
    <mergeCell ref="D27:D30"/>
    <mergeCell ref="B32:B34"/>
    <mergeCell ref="B14:B31"/>
    <mergeCell ref="C21:C22"/>
    <mergeCell ref="D69:D70"/>
    <mergeCell ref="B67:B71"/>
    <mergeCell ref="B35:C35"/>
    <mergeCell ref="B36:B39"/>
    <mergeCell ref="B72:C72"/>
    <mergeCell ref="B40:C40"/>
    <mergeCell ref="D37:D39"/>
    <mergeCell ref="B84:E84"/>
    <mergeCell ref="B85:E85"/>
    <mergeCell ref="C16:C18"/>
    <mergeCell ref="G1:I1"/>
    <mergeCell ref="G2:I2"/>
    <mergeCell ref="G3:I3"/>
    <mergeCell ref="G4:I4"/>
    <mergeCell ref="B7:I7"/>
    <mergeCell ref="B9:I9"/>
    <mergeCell ref="B8:I8"/>
    <mergeCell ref="F11:I11"/>
    <mergeCell ref="E11:E12"/>
    <mergeCell ref="B11:B12"/>
    <mergeCell ref="C11:C12"/>
    <mergeCell ref="D11:D12"/>
  </mergeCells>
  <printOptions horizontalCentered="1"/>
  <pageMargins left="0.59055118110236227" right="0.39370078740157483" top="0.59055118110236227" bottom="0.59055118110236227" header="0.31496062992125984" footer="0.15748031496062992"/>
  <pageSetup paperSize="8" scale="88" firstPageNumber="41" fitToHeight="0" orientation="landscape" useFirstPageNumber="1" r:id="rId1"/>
  <headerFooter>
    <oddHeader>&amp;C&amp;P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V24"/>
  <sheetViews>
    <sheetView topLeftCell="A13" workbookViewId="0">
      <selection activeCell="H21" sqref="H21"/>
    </sheetView>
  </sheetViews>
  <sheetFormatPr defaultColWidth="8.7109375" defaultRowHeight="15.75" x14ac:dyDescent="0.25"/>
  <cols>
    <col min="1" max="1" width="11.140625" style="5" customWidth="1"/>
    <col min="2" max="5" width="14.28515625" style="7" customWidth="1"/>
    <col min="6" max="6" width="8.5703125" style="7" customWidth="1"/>
    <col min="7" max="7" width="6.85546875" style="7" customWidth="1"/>
    <col min="8" max="8" width="23.28515625" style="7" customWidth="1"/>
    <col min="9" max="9" width="15.7109375" style="7" customWidth="1"/>
    <col min="10" max="10" width="14.42578125" style="7" customWidth="1"/>
    <col min="11" max="11" width="15.28515625" style="7" customWidth="1"/>
    <col min="12" max="12" width="14.5703125" style="6" customWidth="1"/>
    <col min="13" max="40" width="8.7109375" style="6"/>
    <col min="41" max="16384" width="8.7109375" style="5"/>
  </cols>
  <sheetData>
    <row r="1" spans="1:48" x14ac:dyDescent="0.25">
      <c r="B1" s="7" t="s">
        <v>17</v>
      </c>
      <c r="C1" s="7" t="s">
        <v>16</v>
      </c>
      <c r="D1" s="7" t="s">
        <v>18</v>
      </c>
      <c r="E1" s="7" t="s">
        <v>15</v>
      </c>
      <c r="G1" s="6"/>
      <c r="H1" s="6"/>
      <c r="I1" s="6"/>
      <c r="J1" s="6"/>
      <c r="K1" s="6"/>
      <c r="AO1" s="6"/>
      <c r="AP1" s="6"/>
      <c r="AQ1" s="6"/>
      <c r="AR1" s="6"/>
      <c r="AS1" s="6"/>
      <c r="AT1" s="6"/>
      <c r="AU1" s="6"/>
      <c r="AV1" s="6"/>
    </row>
    <row r="2" spans="1:48" x14ac:dyDescent="0.25">
      <c r="A2" s="5" t="s">
        <v>14</v>
      </c>
      <c r="B2" s="7">
        <f>SUM(B5:B15)</f>
        <v>4236941.4000000004</v>
      </c>
      <c r="C2" s="7">
        <f>SUM(C5:C15)</f>
        <v>1554417</v>
      </c>
      <c r="D2" s="7">
        <f t="shared" ref="D2:E2" si="0">SUM(D5:D15)</f>
        <v>86994.6</v>
      </c>
      <c r="E2" s="7">
        <f t="shared" si="0"/>
        <v>2595529.8000000003</v>
      </c>
      <c r="F2" s="7">
        <f>B2-C2-D2-E2</f>
        <v>0</v>
      </c>
      <c r="G2" s="6"/>
      <c r="H2" s="6" t="s">
        <v>36</v>
      </c>
      <c r="I2" s="6"/>
      <c r="J2" s="6"/>
      <c r="K2" s="6"/>
      <c r="AO2" s="6"/>
      <c r="AP2" s="6"/>
      <c r="AQ2" s="6"/>
      <c r="AR2" s="6"/>
      <c r="AS2" s="6"/>
      <c r="AT2" s="6"/>
      <c r="AU2" s="6"/>
      <c r="AV2" s="6"/>
    </row>
    <row r="3" spans="1:48" x14ac:dyDescent="0.25">
      <c r="A3" s="79" t="s">
        <v>13</v>
      </c>
      <c r="B3" s="78" t="s">
        <v>12</v>
      </c>
      <c r="C3" s="77" t="s">
        <v>11</v>
      </c>
      <c r="D3" s="77"/>
      <c r="E3" s="77"/>
      <c r="G3" s="6"/>
      <c r="H3" s="18" t="s">
        <v>37</v>
      </c>
      <c r="I3" s="7">
        <f>SUM(B5:B12)</f>
        <v>2428460</v>
      </c>
      <c r="J3" s="6" t="s">
        <v>38</v>
      </c>
      <c r="K3" s="6"/>
      <c r="AO3" s="6"/>
      <c r="AP3" s="6"/>
      <c r="AQ3" s="6"/>
      <c r="AR3" s="6"/>
      <c r="AS3" s="6"/>
      <c r="AT3" s="6"/>
      <c r="AU3" s="6"/>
      <c r="AV3" s="6"/>
    </row>
    <row r="4" spans="1:48" s="8" customFormat="1" ht="15" customHeight="1" x14ac:dyDescent="0.25">
      <c r="A4" s="79"/>
      <c r="B4" s="78"/>
      <c r="C4" s="13" t="s">
        <v>20</v>
      </c>
      <c r="D4" s="13" t="s">
        <v>21</v>
      </c>
      <c r="E4" s="13" t="s">
        <v>15</v>
      </c>
      <c r="F4" s="10"/>
      <c r="G4" s="9"/>
      <c r="H4" s="18" t="s">
        <v>39</v>
      </c>
      <c r="I4" s="19">
        <f>SUM(D5:D12)</f>
        <v>32694.600000000002</v>
      </c>
      <c r="J4" s="6" t="s">
        <v>38</v>
      </c>
      <c r="L4" s="20"/>
      <c r="M4" s="20"/>
      <c r="N4" s="20"/>
      <c r="O4" s="21"/>
      <c r="P4" s="9"/>
      <c r="Q4" s="9"/>
      <c r="R4" s="9"/>
      <c r="S4" s="9"/>
      <c r="Z4" s="9"/>
      <c r="AA4" s="9"/>
      <c r="AB4" s="9"/>
      <c r="AC4" s="9"/>
      <c r="AD4" s="9"/>
      <c r="AE4" s="9"/>
      <c r="AF4" s="9"/>
      <c r="AG4" s="9"/>
      <c r="AH4" s="9"/>
      <c r="AI4" s="9"/>
      <c r="AJ4" s="9"/>
      <c r="AK4" s="9"/>
      <c r="AL4" s="9"/>
      <c r="AM4" s="9"/>
      <c r="AN4" s="9"/>
      <c r="AO4" s="9"/>
      <c r="AP4" s="9"/>
      <c r="AQ4" s="9"/>
      <c r="AR4" s="9"/>
      <c r="AS4" s="9"/>
      <c r="AT4" s="9"/>
      <c r="AU4" s="9"/>
      <c r="AV4" s="9"/>
    </row>
    <row r="5" spans="1:48" x14ac:dyDescent="0.25">
      <c r="A5" s="12">
        <v>2014</v>
      </c>
      <c r="B5" s="22">
        <v>273928.09999999998</v>
      </c>
      <c r="C5" s="22">
        <v>95628.499999999971</v>
      </c>
      <c r="D5" s="22">
        <v>0</v>
      </c>
      <c r="E5" s="22">
        <v>178299.6</v>
      </c>
      <c r="G5" s="6"/>
      <c r="H5" s="18" t="s">
        <v>40</v>
      </c>
      <c r="I5" s="7">
        <f>SUM(E5:E12)</f>
        <v>1530525.6</v>
      </c>
      <c r="J5" s="6" t="s">
        <v>38</v>
      </c>
      <c r="K5" s="6"/>
      <c r="AO5" s="6"/>
      <c r="AP5" s="6"/>
      <c r="AQ5" s="6"/>
      <c r="AR5" s="6"/>
      <c r="AS5" s="6"/>
      <c r="AT5" s="6"/>
      <c r="AU5" s="6"/>
      <c r="AV5" s="6"/>
    </row>
    <row r="6" spans="1:48" x14ac:dyDescent="0.25">
      <c r="A6" s="12">
        <v>2015</v>
      </c>
      <c r="B6" s="22">
        <v>281079.8</v>
      </c>
      <c r="C6" s="22">
        <v>104786.69999999998</v>
      </c>
      <c r="D6" s="22">
        <v>0</v>
      </c>
      <c r="E6" s="22">
        <v>176293.1</v>
      </c>
      <c r="G6" s="6"/>
      <c r="H6" s="18" t="s">
        <v>41</v>
      </c>
      <c r="I6" s="7">
        <f>SUM(C5:C12)</f>
        <v>865239.79999999993</v>
      </c>
      <c r="J6" s="6" t="s">
        <v>38</v>
      </c>
      <c r="K6" s="6"/>
      <c r="AO6" s="6"/>
      <c r="AP6" s="6"/>
      <c r="AQ6" s="6"/>
      <c r="AR6" s="6"/>
      <c r="AS6" s="6"/>
      <c r="AT6" s="6"/>
      <c r="AU6" s="6"/>
      <c r="AV6" s="6"/>
    </row>
    <row r="7" spans="1:48" x14ac:dyDescent="0.25">
      <c r="A7" s="12">
        <v>2016</v>
      </c>
      <c r="B7" s="22">
        <v>291785.8</v>
      </c>
      <c r="C7" s="22">
        <v>113468.19999999998</v>
      </c>
      <c r="D7" s="22">
        <v>0</v>
      </c>
      <c r="E7" s="22">
        <v>178317.6</v>
      </c>
      <c r="G7" s="6"/>
      <c r="H7" s="5" t="s">
        <v>42</v>
      </c>
      <c r="I7" s="6"/>
      <c r="J7" s="6"/>
      <c r="K7" s="6"/>
      <c r="AO7" s="6"/>
      <c r="AP7" s="6"/>
      <c r="AQ7" s="6"/>
      <c r="AR7" s="6"/>
      <c r="AS7" s="6"/>
      <c r="AT7" s="6"/>
      <c r="AU7" s="6"/>
      <c r="AV7" s="6"/>
    </row>
    <row r="8" spans="1:48" x14ac:dyDescent="0.25">
      <c r="A8" s="12">
        <v>2017</v>
      </c>
      <c r="B8" s="22">
        <v>277682.40000000002</v>
      </c>
      <c r="C8" s="22">
        <v>103199.30000000002</v>
      </c>
      <c r="D8" s="22">
        <v>0</v>
      </c>
      <c r="E8" s="22">
        <v>174483.1</v>
      </c>
      <c r="G8" s="6"/>
      <c r="H8" s="6"/>
      <c r="I8" s="6"/>
      <c r="J8" s="6"/>
      <c r="K8" s="6"/>
      <c r="AO8" s="6"/>
      <c r="AP8" s="6"/>
      <c r="AQ8" s="6"/>
      <c r="AR8" s="6"/>
      <c r="AS8" s="6"/>
      <c r="AT8" s="6"/>
      <c r="AU8" s="6"/>
      <c r="AV8" s="6"/>
    </row>
    <row r="9" spans="1:48" x14ac:dyDescent="0.25">
      <c r="A9" s="12">
        <v>2018</v>
      </c>
      <c r="B9" s="22">
        <v>298118.7</v>
      </c>
      <c r="C9" s="22">
        <v>94987.900000000023</v>
      </c>
      <c r="D9" s="22">
        <v>0</v>
      </c>
      <c r="E9" s="22">
        <v>203130.8</v>
      </c>
      <c r="G9" s="6"/>
      <c r="H9" s="6" t="s">
        <v>43</v>
      </c>
      <c r="I9" s="6"/>
      <c r="J9" s="6"/>
      <c r="K9" s="6"/>
      <c r="AO9" s="6"/>
      <c r="AP9" s="6"/>
      <c r="AQ9" s="6"/>
      <c r="AR9" s="6"/>
      <c r="AS9" s="6"/>
      <c r="AT9" s="6"/>
      <c r="AU9" s="6"/>
      <c r="AV9" s="6"/>
    </row>
    <row r="10" spans="1:48" x14ac:dyDescent="0.25">
      <c r="A10" s="12">
        <v>2019</v>
      </c>
      <c r="B10" s="22">
        <v>302496</v>
      </c>
      <c r="C10" s="22">
        <v>111334.29999999999</v>
      </c>
      <c r="D10" s="22">
        <v>0</v>
      </c>
      <c r="E10" s="22">
        <v>191161.7</v>
      </c>
      <c r="G10" s="6"/>
      <c r="H10" s="18" t="s">
        <v>37</v>
      </c>
      <c r="I10" s="7">
        <f>SUM(B13:B15)</f>
        <v>1808481.4000000001</v>
      </c>
      <c r="J10" s="6" t="s">
        <v>38</v>
      </c>
      <c r="K10" s="6"/>
      <c r="AO10" s="6"/>
      <c r="AP10" s="6"/>
      <c r="AQ10" s="6"/>
      <c r="AR10" s="6"/>
      <c r="AS10" s="6"/>
      <c r="AT10" s="6"/>
      <c r="AU10" s="6"/>
      <c r="AV10" s="6"/>
    </row>
    <row r="11" spans="1:48" x14ac:dyDescent="0.25">
      <c r="A11" s="12">
        <v>2020</v>
      </c>
      <c r="B11" s="22">
        <v>335847.8</v>
      </c>
      <c r="C11" s="22">
        <v>114459.89999999998</v>
      </c>
      <c r="D11" s="22">
        <v>9869.2999999999993</v>
      </c>
      <c r="E11" s="22">
        <v>211518.60000000003</v>
      </c>
      <c r="G11" s="6"/>
      <c r="H11" s="18" t="s">
        <v>39</v>
      </c>
      <c r="I11" s="19">
        <f>SUM(D13:D15)</f>
        <v>54300</v>
      </c>
      <c r="J11" s="6" t="s">
        <v>38</v>
      </c>
      <c r="K11" s="6"/>
      <c r="AO11" s="6"/>
      <c r="AP11" s="6"/>
      <c r="AQ11" s="6"/>
      <c r="AR11" s="6"/>
      <c r="AS11" s="6"/>
      <c r="AT11" s="6"/>
      <c r="AU11" s="6"/>
      <c r="AV11" s="6"/>
    </row>
    <row r="12" spans="1:48" x14ac:dyDescent="0.25">
      <c r="A12" s="12">
        <v>2021</v>
      </c>
      <c r="B12" s="22">
        <v>367521.40000000008</v>
      </c>
      <c r="C12" s="22">
        <v>127375</v>
      </c>
      <c r="D12" s="22">
        <v>22825.300000000003</v>
      </c>
      <c r="E12" s="22">
        <v>217321.10000000003</v>
      </c>
      <c r="G12" s="6"/>
      <c r="H12" s="18" t="s">
        <v>40</v>
      </c>
      <c r="I12" s="7">
        <f>SUM(E13:E15)</f>
        <v>1065004.2</v>
      </c>
      <c r="J12" s="6" t="s">
        <v>38</v>
      </c>
      <c r="K12" s="6"/>
      <c r="AO12" s="6"/>
      <c r="AP12" s="6"/>
      <c r="AQ12" s="6"/>
      <c r="AR12" s="6"/>
      <c r="AS12" s="6"/>
      <c r="AT12" s="6"/>
      <c r="AU12" s="6"/>
      <c r="AV12" s="6"/>
    </row>
    <row r="13" spans="1:48" x14ac:dyDescent="0.25">
      <c r="A13" s="12">
        <v>2022</v>
      </c>
      <c r="B13" s="22">
        <f>'Сведения о фин-ии'!G84</f>
        <v>580372.6</v>
      </c>
      <c r="C13" s="22">
        <f>'Сведения о фин-ии'!G87</f>
        <v>231440.60000000003</v>
      </c>
      <c r="D13" s="22">
        <f>'Сведения о фин-ии'!G85</f>
        <v>18100</v>
      </c>
      <c r="E13" s="22">
        <f>'Сведения о фин-ии'!G86</f>
        <v>330832</v>
      </c>
      <c r="F13" s="7">
        <f>B13-C13-D13-E13</f>
        <v>0</v>
      </c>
      <c r="G13" s="6"/>
      <c r="H13" s="18" t="s">
        <v>41</v>
      </c>
      <c r="I13" s="7">
        <f>SUM(C13:C15)</f>
        <v>689177.2</v>
      </c>
      <c r="J13" s="6" t="s">
        <v>38</v>
      </c>
      <c r="K13" s="6"/>
      <c r="AO13" s="6"/>
      <c r="AP13" s="6"/>
      <c r="AQ13" s="6"/>
      <c r="AR13" s="6"/>
      <c r="AS13" s="6"/>
      <c r="AT13" s="6"/>
      <c r="AU13" s="6"/>
      <c r="AV13" s="6"/>
    </row>
    <row r="14" spans="1:48" ht="15" customHeight="1" x14ac:dyDescent="0.25">
      <c r="A14" s="12">
        <v>2023</v>
      </c>
      <c r="B14" s="22">
        <f>'Сведения о фин-ии'!H84</f>
        <v>598225.9</v>
      </c>
      <c r="C14" s="22">
        <f>'Сведения о фин-ии'!H87</f>
        <v>225008.3</v>
      </c>
      <c r="D14" s="22">
        <f>'Сведения о фин-ии'!H85</f>
        <v>18100</v>
      </c>
      <c r="E14" s="22">
        <f>'Сведения о фин-ии'!H86</f>
        <v>355117.6</v>
      </c>
      <c r="F14" s="7">
        <f t="shared" ref="F14:F15" si="1">B14-C14-D14-E14</f>
        <v>0</v>
      </c>
      <c r="G14" s="6"/>
      <c r="H14" s="5" t="s">
        <v>42</v>
      </c>
      <c r="I14" s="6"/>
      <c r="J14" s="6"/>
      <c r="K14" s="6"/>
      <c r="AO14" s="6"/>
      <c r="AP14" s="6"/>
      <c r="AQ14" s="6"/>
      <c r="AR14" s="6"/>
      <c r="AS14" s="6"/>
      <c r="AT14" s="6"/>
      <c r="AU14" s="6"/>
      <c r="AV14" s="6"/>
    </row>
    <row r="15" spans="1:48" ht="15" customHeight="1" x14ac:dyDescent="0.25">
      <c r="A15" s="12">
        <v>2024</v>
      </c>
      <c r="B15" s="22">
        <f>'Сведения о фин-ии'!I84</f>
        <v>629882.90000000014</v>
      </c>
      <c r="C15" s="22">
        <f>'Сведения о фин-ии'!I87</f>
        <v>232728.3</v>
      </c>
      <c r="D15" s="22">
        <f>'Сведения о фин-ии'!I85</f>
        <v>18100</v>
      </c>
      <c r="E15" s="22">
        <f>'Сведения о фин-ии'!I86</f>
        <v>379054.6</v>
      </c>
      <c r="F15" s="7">
        <f t="shared" si="1"/>
        <v>0</v>
      </c>
      <c r="G15" s="6"/>
      <c r="H15" s="6"/>
      <c r="I15" s="6"/>
      <c r="J15" s="6"/>
      <c r="K15" s="6"/>
      <c r="AO15" s="6"/>
      <c r="AP15" s="6"/>
      <c r="AQ15" s="6"/>
      <c r="AR15" s="6"/>
      <c r="AS15" s="6"/>
      <c r="AT15" s="6"/>
      <c r="AU15" s="6"/>
      <c r="AV15" s="6"/>
    </row>
    <row r="16" spans="1:48" ht="15" customHeight="1" x14ac:dyDescent="0.25">
      <c r="A16" s="12" t="s">
        <v>19</v>
      </c>
      <c r="B16" s="22">
        <f>SUM(B5:B15)</f>
        <v>4236941.4000000004</v>
      </c>
      <c r="C16" s="22">
        <f>SUM(C5:C15)</f>
        <v>1554417</v>
      </c>
      <c r="D16" s="22">
        <f t="shared" ref="D16:E16" si="2">SUM(D5:D15)</f>
        <v>86994.6</v>
      </c>
      <c r="E16" s="22">
        <f t="shared" si="2"/>
        <v>2595529.8000000003</v>
      </c>
      <c r="G16" s="6"/>
      <c r="H16" s="6"/>
      <c r="I16" s="6"/>
      <c r="J16" s="6"/>
      <c r="K16" s="6"/>
      <c r="AO16" s="6"/>
      <c r="AP16" s="6"/>
      <c r="AQ16" s="6"/>
      <c r="AR16" s="6"/>
      <c r="AS16" s="6"/>
      <c r="AT16" s="6"/>
      <c r="AU16" s="6"/>
      <c r="AV16" s="6"/>
    </row>
    <row r="18" spans="8:12" x14ac:dyDescent="0.25">
      <c r="H18" s="76" t="s">
        <v>73</v>
      </c>
      <c r="I18" s="76" t="s">
        <v>14</v>
      </c>
      <c r="J18" s="76" t="s">
        <v>74</v>
      </c>
      <c r="K18" s="76"/>
      <c r="L18" s="76"/>
    </row>
    <row r="19" spans="8:12" ht="78" customHeight="1" x14ac:dyDescent="0.25">
      <c r="H19" s="76"/>
      <c r="I19" s="76"/>
      <c r="J19" s="30" t="s">
        <v>76</v>
      </c>
      <c r="K19" s="30" t="s">
        <v>65</v>
      </c>
      <c r="L19" s="30" t="s">
        <v>66</v>
      </c>
    </row>
    <row r="20" spans="8:12" x14ac:dyDescent="0.25">
      <c r="H20" s="30">
        <v>1</v>
      </c>
      <c r="I20" s="30">
        <v>2</v>
      </c>
      <c r="J20" s="30">
        <v>3</v>
      </c>
      <c r="K20" s="30">
        <v>4</v>
      </c>
      <c r="L20" s="30">
        <v>5</v>
      </c>
    </row>
    <row r="21" spans="8:12" ht="93" customHeight="1" x14ac:dyDescent="0.25">
      <c r="H21" s="31" t="s">
        <v>77</v>
      </c>
      <c r="I21" s="32">
        <f>SUM(J21:L21)</f>
        <v>1808481.4000000001</v>
      </c>
      <c r="J21" s="32">
        <f>B13</f>
        <v>580372.6</v>
      </c>
      <c r="K21" s="32">
        <f>B14</f>
        <v>598225.9</v>
      </c>
      <c r="L21" s="32">
        <f>B15</f>
        <v>629882.90000000014</v>
      </c>
    </row>
    <row r="22" spans="8:12" x14ac:dyDescent="0.25">
      <c r="H22" s="31" t="s">
        <v>10</v>
      </c>
      <c r="I22" s="32">
        <f t="shared" ref="I22:I24" si="3">SUM(J22:L22)</f>
        <v>54300</v>
      </c>
      <c r="J22" s="32">
        <f>D13</f>
        <v>18100</v>
      </c>
      <c r="K22" s="32">
        <f>D14</f>
        <v>18100</v>
      </c>
      <c r="L22" s="32">
        <f>D15</f>
        <v>18100</v>
      </c>
    </row>
    <row r="23" spans="8:12" x14ac:dyDescent="0.25">
      <c r="H23" s="31" t="s">
        <v>5</v>
      </c>
      <c r="I23" s="32">
        <f t="shared" si="3"/>
        <v>1065004.2</v>
      </c>
      <c r="J23" s="32">
        <f>E13</f>
        <v>330832</v>
      </c>
      <c r="K23" s="32">
        <f>E14</f>
        <v>355117.6</v>
      </c>
      <c r="L23" s="32">
        <f>E15</f>
        <v>379054.6</v>
      </c>
    </row>
    <row r="24" spans="8:12" x14ac:dyDescent="0.25">
      <c r="H24" s="31" t="s">
        <v>75</v>
      </c>
      <c r="I24" s="32">
        <f t="shared" si="3"/>
        <v>689177.2</v>
      </c>
      <c r="J24" s="32">
        <f>C13</f>
        <v>231440.60000000003</v>
      </c>
      <c r="K24" s="32">
        <f>C14</f>
        <v>225008.3</v>
      </c>
      <c r="L24" s="32">
        <f>C15</f>
        <v>232728.3</v>
      </c>
    </row>
  </sheetData>
  <mergeCells count="6">
    <mergeCell ref="J18:L18"/>
    <mergeCell ref="C3:E3"/>
    <mergeCell ref="B3:B4"/>
    <mergeCell ref="A3:A4"/>
    <mergeCell ref="H18:H19"/>
    <mergeCell ref="I18:I1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Сведения о фин-ии</vt:lpstr>
      <vt:lpstr>Суммы МП</vt:lpstr>
      <vt:lpstr>'Сведения о фин-ии'!Область_печати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2026-05-19T05:48:44Z</dcterms:modified>
</cp:coreProperties>
</file>