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2956" windowHeight="9036"/>
  </bookViews>
  <sheets>
    <sheet name="Сведения о фин-ии" sheetId="1" r:id="rId1"/>
  </sheets>
  <definedNames>
    <definedName name="_xlnm.Print_Area" localSheetId="0">'Сведения о фин-ии'!$B$1:$I$85</definedName>
  </definedNames>
  <calcPr calcId="152511"/>
</workbook>
</file>

<file path=xl/calcChain.xml><?xml version="1.0" encoding="utf-8"?>
<calcChain xmlns="http://schemas.openxmlformats.org/spreadsheetml/2006/main">
  <c r="I31" i="1" l="1"/>
  <c r="I81" i="1"/>
  <c r="F81" i="1" s="1"/>
  <c r="H31" i="1"/>
  <c r="H81" i="1"/>
  <c r="F84" i="1"/>
  <c r="F83" i="1"/>
  <c r="F82" i="1"/>
  <c r="G84" i="1" l="1"/>
  <c r="G83" i="1"/>
  <c r="G48" i="1"/>
  <c r="G60" i="1"/>
  <c r="G42" i="1"/>
  <c r="G31" i="1"/>
  <c r="F31" i="1" s="1"/>
  <c r="F23" i="1"/>
  <c r="F24" i="1"/>
  <c r="G74" i="1"/>
  <c r="G69" i="1" l="1"/>
  <c r="G79" i="1"/>
  <c r="G70" i="1"/>
  <c r="G68" i="1"/>
  <c r="G54" i="1"/>
  <c r="G53" i="1"/>
  <c r="I84" i="1" l="1"/>
  <c r="I83" i="1"/>
  <c r="I82" i="1"/>
  <c r="H84" i="1"/>
  <c r="H83" i="1"/>
  <c r="H82" i="1"/>
  <c r="F21" i="1"/>
  <c r="F22" i="1"/>
  <c r="F20" i="1"/>
  <c r="F19" i="1"/>
  <c r="H80" i="1"/>
  <c r="I80" i="1"/>
  <c r="H78" i="1"/>
  <c r="I78" i="1"/>
  <c r="H72" i="1"/>
  <c r="I72" i="1"/>
  <c r="H66" i="1"/>
  <c r="I66" i="1"/>
  <c r="H61" i="1"/>
  <c r="I61" i="1"/>
  <c r="H58" i="1"/>
  <c r="I58" i="1"/>
  <c r="H51" i="1"/>
  <c r="I51" i="1"/>
  <c r="H40" i="1"/>
  <c r="I40" i="1"/>
  <c r="G72" i="1"/>
  <c r="G66" i="1"/>
  <c r="G58" i="1"/>
  <c r="G51" i="1"/>
  <c r="G40" i="1"/>
  <c r="G82" i="1"/>
  <c r="F66" i="1"/>
  <c r="F64" i="1" l="1"/>
  <c r="F63" i="1"/>
  <c r="F65" i="1"/>
  <c r="F57" i="1"/>
  <c r="F56" i="1"/>
  <c r="G80" i="1" l="1"/>
  <c r="F79" i="1"/>
  <c r="F80" i="1" s="1"/>
  <c r="F29" i="1"/>
  <c r="F16" i="1" l="1"/>
  <c r="F17" i="1"/>
  <c r="F18" i="1"/>
  <c r="H70" i="1" l="1"/>
  <c r="I70" i="1"/>
  <c r="F28" i="1" l="1"/>
  <c r="F30" i="1"/>
  <c r="F27" i="1"/>
  <c r="G78" i="1" l="1"/>
  <c r="F77" i="1"/>
  <c r="F78" i="1" s="1"/>
  <c r="G75" i="1"/>
  <c r="H75" i="1"/>
  <c r="I75" i="1"/>
  <c r="F74" i="1"/>
  <c r="F75" i="1" s="1"/>
  <c r="F71" i="1"/>
  <c r="F69" i="1"/>
  <c r="F68" i="1"/>
  <c r="F70" i="1"/>
  <c r="G61" i="1"/>
  <c r="F60" i="1"/>
  <c r="F61" i="1" s="1"/>
  <c r="F54" i="1"/>
  <c r="F55" i="1"/>
  <c r="F53" i="1"/>
  <c r="F49" i="1"/>
  <c r="F50" i="1"/>
  <c r="F48" i="1"/>
  <c r="G46" i="1"/>
  <c r="H46" i="1"/>
  <c r="I46" i="1"/>
  <c r="F45" i="1"/>
  <c r="F42" i="1"/>
  <c r="F38" i="1"/>
  <c r="F39" i="1"/>
  <c r="F37" i="1"/>
  <c r="F58" i="1" l="1"/>
  <c r="F46" i="1"/>
  <c r="F51" i="1"/>
  <c r="F72" i="1"/>
  <c r="F40" i="1"/>
  <c r="G43" i="1" l="1"/>
  <c r="G81" i="1" s="1"/>
  <c r="H43" i="1"/>
  <c r="I43" i="1"/>
  <c r="F43" i="1"/>
</calcChain>
</file>

<file path=xl/sharedStrings.xml><?xml version="1.0" encoding="utf-8"?>
<sst xmlns="http://schemas.openxmlformats.org/spreadsheetml/2006/main" count="275" uniqueCount="91">
  <si>
    <t>№ п/п</t>
  </si>
  <si>
    <t>Наименование</t>
  </si>
  <si>
    <t>всего</t>
  </si>
  <si>
    <t>Областной бюджет</t>
  </si>
  <si>
    <t>Местный бюджет</t>
  </si>
  <si>
    <t>областной бюджет</t>
  </si>
  <si>
    <t>#215</t>
  </si>
  <si>
    <t>#214</t>
  </si>
  <si>
    <t>#205</t>
  </si>
  <si>
    <t>#217</t>
  </si>
  <si>
    <t>федеральный бюджет</t>
  </si>
  <si>
    <t>СВЕДЕНИЯ
о финансировании структурных элементов муниципальной программы</t>
  </si>
  <si>
    <t>(наименование муниципальной программы)</t>
  </si>
  <si>
    <t>«Развитие образования в муниципальном образовании «город Десногорск» Смоленской области»</t>
  </si>
  <si>
    <t xml:space="preserve">Участник муниципальной программы </t>
  </si>
  <si>
    <t>Результат 1</t>
  </si>
  <si>
    <t>Мероприятие 1.1.</t>
  </si>
  <si>
    <t>Итого по региональному проекту</t>
  </si>
  <si>
    <t>2.</t>
  </si>
  <si>
    <t>Итого по ведомственному проекту</t>
  </si>
  <si>
    <t xml:space="preserve">Итого по комплексу процессных мероприятий </t>
  </si>
  <si>
    <t>Всего по муниципальной программе, в том числе:</t>
  </si>
  <si>
    <t>местные бюджеты</t>
  </si>
  <si>
    <t>внебюджетные источники</t>
  </si>
  <si>
    <t xml:space="preserve">Ведомственный проект </t>
  </si>
  <si>
    <t>Комплекс процессных мероприятий 1. "Развитие эффективных форм работы с семьями"</t>
  </si>
  <si>
    <t>Мероприятие 1 Выплаты денежных средств на содержание ребенка, переданного на воспитание в приемную семью</t>
  </si>
  <si>
    <t>Мероприятие 3 Выплаты ежемесячных денежных средств на содержание ребенка, находящегося под опекой (попечительством)</t>
  </si>
  <si>
    <t>Комплекс процессных мероприятий 2. "Организация и осуществление деятельности по опеке и попечительству"</t>
  </si>
  <si>
    <t>Мероприятие 1 Расходы на организацию и осуществление деятельности по опеке и попечительству</t>
  </si>
  <si>
    <t xml:space="preserve">4. </t>
  </si>
  <si>
    <t xml:space="preserve">5. </t>
  </si>
  <si>
    <t>Комплекс процессных мероприятий 3. "Культурно-массовые мероприятия"</t>
  </si>
  <si>
    <t>Комплекс процессных мероприятий 4. "Развитие дошкольного образования"</t>
  </si>
  <si>
    <t>Мероприятие 1 Расходы на обеспечение деятельности муниципальных учреждений</t>
  </si>
  <si>
    <t>Мероприятие 1 Организация и проведение мероприятий культурно-массового характера в области образования</t>
  </si>
  <si>
    <t>Мероприятие 2 Расходы на укрепление материально-технической базы муниципальных учреждений</t>
  </si>
  <si>
    <t>Мероприятие 3 Обеспечение государственных гарантий реализации прав на получение общедоступного и бесплатного дошкольного образования</t>
  </si>
  <si>
    <t>7.</t>
  </si>
  <si>
    <t>Комплекс процессных мероприятий 5. "Развитие общего образования"</t>
  </si>
  <si>
    <t>Мероприятие 3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</t>
  </si>
  <si>
    <t>Комплекс процессных мероприятий 6. "Вознаграждение за выполнение функций классного руководителя"</t>
  </si>
  <si>
    <t xml:space="preserve">11. </t>
  </si>
  <si>
    <t>Мероприятие 1 Расходы на организацию отдыха детей в каникулярное время в лагерях дневного пребывания, организованных на базе муниципальных образовательных организаций, реализующих образовательные программы начального общего, основного общего, среднего общего образования, и организаций дополнительного образования детей</t>
  </si>
  <si>
    <t xml:space="preserve">12. </t>
  </si>
  <si>
    <t>Мероприятие 1 Расходы на обеспечение функций органов местного самоуправления</t>
  </si>
  <si>
    <t>Комитет по образованию
г.Десногорска</t>
  </si>
  <si>
    <t>Объем средств на реализацию муниципальной программы на очередной финансовый год и плановый период 
(тыс. рублей)</t>
  </si>
  <si>
    <t>Муниципальные бюджетные
образовательные учреждения</t>
  </si>
  <si>
    <t>Муниципальные бюджетные дошкольные образовательные учреждения</t>
  </si>
  <si>
    <t>МБУДО  «ДДТ» г. Десногорска</t>
  </si>
  <si>
    <t>Источник финансового обеспечения (расшифро-вать)</t>
  </si>
  <si>
    <t>Раздел 6 «Сведения о финансировании структурных элементов муниципальной программы»</t>
  </si>
  <si>
    <t>Мероприятие 2 Выплаты вознаграждения, причитающегося приемным родителям</t>
  </si>
  <si>
    <t>Комплекс процессных мероприятий 8. "Развитие системы дополнительного образования"</t>
  </si>
  <si>
    <t>Приложение к постановлению Администрации</t>
  </si>
  <si>
    <t>муниципального образования "город</t>
  </si>
  <si>
    <t xml:space="preserve">Десногорск" Смоленской области от </t>
  </si>
  <si>
    <t>Региональный проект "Все лучшее детям"</t>
  </si>
  <si>
    <t>Мероприятие 1.1.Оснащение предметных кабинетов общеобразовательных организаций средствами обучения и воспитания</t>
  </si>
  <si>
    <t>Результат 1 Увеличение численности детей, обучающихся по предметным областям "Основы безопасности и защиты Родины", "Труд (технология)" на обновленной материально-технической базе</t>
  </si>
  <si>
    <t>Региональный проект "Педагоги и наставники"</t>
  </si>
  <si>
    <t>Результат 1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</si>
  <si>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Комплекс процессных мероприятий 7. "Обеспечение бесплатным горячим питанием обучающихся в муниципальных образовательных организациях"</t>
  </si>
  <si>
    <t>Мероприятие 1. Обеспечение обучающихся, получающих начальное общее образование в муниципальных образовательных организациях бесплатным горячим питанием</t>
  </si>
  <si>
    <t>очередной финансовый год 2025</t>
  </si>
  <si>
    <t>1-й год планового периода 2026</t>
  </si>
  <si>
    <t>2-й год планового периода 2027</t>
  </si>
  <si>
    <t>Мероприятие 1 Выплата вознаграждения за выполнение функций классного руководителя</t>
  </si>
  <si>
    <t>МБУДО «Десногорская ДМШ имени М.И.Глинки», МБУДО «Десногорская ДХШ», МБУДО "Спортивная школа", МБУДО "ДДТ" г. Десногорска</t>
  </si>
  <si>
    <t>Мероприятие 3 Расходы на оказание муниципальных услуг в социальной сфере в соответствии с социальным сертификатом в рамках функционирования модели персонифицированного финансирования дополнительного образования</t>
  </si>
  <si>
    <t>Мероприятие 1.1. Выплаты ежемесячного денежного вознаграждения советникам директоров по воспитанию и взаимодействию с детскими общественными объединениями образовательных организаций</t>
  </si>
  <si>
    <t>Мероприятие 1.2.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</si>
  <si>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Мероприятие 1.3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</si>
  <si>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Федеральный бюджет</t>
  </si>
  <si>
    <t>х</t>
  </si>
  <si>
    <t xml:space="preserve">3. </t>
  </si>
  <si>
    <t>6.</t>
  </si>
  <si>
    <t xml:space="preserve">8. </t>
  </si>
  <si>
    <t>9.</t>
  </si>
  <si>
    <t xml:space="preserve">10. </t>
  </si>
  <si>
    <t>13.</t>
  </si>
  <si>
    <t>Комплекс процессных мероприятий 10. "Организация отдыха и оздоровления детей и подростков"</t>
  </si>
  <si>
    <t>Комплекс процессных мероприятий 11. "Обеспечение деятельности органов местного самоуправления"</t>
  </si>
  <si>
    <t>Комплекс процессных мероприятий 12. "Капитальный и текущий ремонт зданий и сооружений"</t>
  </si>
  <si>
    <t>Мероприятие 4 Обеспечение условий для функционирования центров "Точка роста"</t>
  </si>
  <si>
    <t>Мероприятие 1.2. Мероприятия по модернизации школьных систем образования</t>
  </si>
  <si>
    <t>Мероприятие 1.3. Капитальный ремонт зданий муниципальных образовательных организаций в рамках модернизации школьных систем образования</t>
  </si>
  <si>
    <t>Муниципальные бюджетные образовательные учреждения</t>
  </si>
  <si>
    <t>Мероприятие 1.4. Оснащение общеобразовательных организаций оборудованием, средствами обучения и воспитания</t>
  </si>
  <si>
    <t>11.08.2025  № 816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</si>
</sst>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2"/>
      <color rgb="FF22272F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4" fillId="0" borderId="0" xfId="0" applyFo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Continuous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Continuous" vertical="top" wrapText="1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8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Continuous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top" wrapText="1"/>
    </xf>
    <xf numFmtId="164" fontId="4" fillId="0" borderId="0" xfId="0" applyNumberFormat="1" applyFont="1" applyFill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top"/>
    </xf>
    <xf numFmtId="0" fontId="6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CCFF"/>
      <color rgb="FF00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1"/>
  <sheetViews>
    <sheetView tabSelected="1" view="pageBreakPreview" topLeftCell="A76" zoomScaleNormal="60" zoomScaleSheetLayoutView="100" workbookViewId="0">
      <selection activeCell="E11" sqref="E11:E12"/>
    </sheetView>
  </sheetViews>
  <sheetFormatPr defaultColWidth="9.109375" defaultRowHeight="18" x14ac:dyDescent="0.35"/>
  <cols>
    <col min="1" max="1" width="8.44140625" style="1" customWidth="1"/>
    <col min="2" max="2" width="5" style="1" customWidth="1"/>
    <col min="3" max="3" width="61.44140625" style="1" customWidth="1"/>
    <col min="4" max="4" width="17.6640625" style="13" customWidth="1"/>
    <col min="5" max="5" width="13.109375" style="13" customWidth="1"/>
    <col min="6" max="6" width="12.33203125" style="1" customWidth="1"/>
    <col min="7" max="9" width="14.109375" style="13" customWidth="1"/>
    <col min="10" max="11" width="17.109375" style="1" customWidth="1"/>
    <col min="12" max="13" width="12.109375" style="1" bestFit="1" customWidth="1"/>
    <col min="14" max="14" width="10.6640625" style="1" bestFit="1" customWidth="1"/>
    <col min="15" max="16384" width="9.109375" style="1"/>
  </cols>
  <sheetData>
    <row r="1" spans="2:11" x14ac:dyDescent="0.35">
      <c r="G1" s="52" t="s">
        <v>55</v>
      </c>
      <c r="H1" s="52"/>
      <c r="I1" s="52"/>
    </row>
    <row r="2" spans="2:11" x14ac:dyDescent="0.35">
      <c r="G2" s="52" t="s">
        <v>56</v>
      </c>
      <c r="H2" s="52"/>
      <c r="I2" s="52"/>
    </row>
    <row r="3" spans="2:11" x14ac:dyDescent="0.35">
      <c r="G3" s="52" t="s">
        <v>57</v>
      </c>
      <c r="H3" s="52"/>
      <c r="I3" s="52"/>
    </row>
    <row r="4" spans="2:11" x14ac:dyDescent="0.35">
      <c r="G4" s="52" t="s">
        <v>90</v>
      </c>
      <c r="H4" s="52"/>
      <c r="I4" s="52"/>
    </row>
    <row r="5" spans="2:11" x14ac:dyDescent="0.35">
      <c r="G5" s="23"/>
      <c r="H5" s="23"/>
      <c r="I5" s="41"/>
    </row>
    <row r="6" spans="2:11" s="5" customFormat="1" ht="18" customHeight="1" x14ac:dyDescent="0.3">
      <c r="B6" s="17" t="s">
        <v>52</v>
      </c>
      <c r="C6" s="18"/>
      <c r="D6" s="18"/>
      <c r="E6" s="18"/>
      <c r="F6" s="28"/>
      <c r="G6" s="28"/>
      <c r="H6" s="28"/>
      <c r="I6" s="28"/>
    </row>
    <row r="7" spans="2:11" ht="46.95" customHeight="1" x14ac:dyDescent="0.35">
      <c r="B7" s="53" t="s">
        <v>11</v>
      </c>
      <c r="C7" s="53"/>
      <c r="D7" s="53"/>
      <c r="E7" s="53"/>
      <c r="F7" s="53"/>
      <c r="G7" s="53"/>
      <c r="H7" s="53"/>
      <c r="I7" s="53"/>
      <c r="J7" s="10"/>
      <c r="K7" s="10"/>
    </row>
    <row r="8" spans="2:11" ht="25.2" customHeight="1" x14ac:dyDescent="0.35">
      <c r="B8" s="47" t="s">
        <v>13</v>
      </c>
      <c r="C8" s="47"/>
      <c r="D8" s="47"/>
      <c r="E8" s="47"/>
      <c r="F8" s="47"/>
      <c r="G8" s="47"/>
      <c r="H8" s="47"/>
      <c r="I8" s="47"/>
      <c r="J8" s="7"/>
      <c r="K8" s="7"/>
    </row>
    <row r="9" spans="2:11" s="12" customFormat="1" ht="19.95" customHeight="1" x14ac:dyDescent="0.3">
      <c r="B9" s="46" t="s">
        <v>12</v>
      </c>
      <c r="C9" s="46"/>
      <c r="D9" s="46"/>
      <c r="E9" s="46"/>
      <c r="F9" s="46"/>
      <c r="G9" s="46"/>
      <c r="H9" s="46"/>
      <c r="I9" s="46"/>
      <c r="J9" s="11"/>
      <c r="K9" s="11"/>
    </row>
    <row r="11" spans="2:11" ht="47.4" customHeight="1" x14ac:dyDescent="0.35">
      <c r="B11" s="51" t="s">
        <v>0</v>
      </c>
      <c r="C11" s="51" t="s">
        <v>1</v>
      </c>
      <c r="D11" s="51" t="s">
        <v>14</v>
      </c>
      <c r="E11" s="49" t="s">
        <v>51</v>
      </c>
      <c r="F11" s="48" t="s">
        <v>47</v>
      </c>
      <c r="G11" s="48"/>
      <c r="H11" s="48"/>
      <c r="I11" s="48"/>
    </row>
    <row r="12" spans="2:11" ht="48" customHeight="1" x14ac:dyDescent="0.35">
      <c r="B12" s="51"/>
      <c r="C12" s="51"/>
      <c r="D12" s="51"/>
      <c r="E12" s="50"/>
      <c r="F12" s="29" t="s">
        <v>2</v>
      </c>
      <c r="G12" s="30" t="s">
        <v>65</v>
      </c>
      <c r="H12" s="30" t="s">
        <v>66</v>
      </c>
      <c r="I12" s="30" t="s">
        <v>67</v>
      </c>
    </row>
    <row r="13" spans="2:11" x14ac:dyDescent="0.35">
      <c r="B13" s="8">
        <v>1</v>
      </c>
      <c r="C13" s="8">
        <v>2</v>
      </c>
      <c r="D13" s="8">
        <v>3</v>
      </c>
      <c r="E13" s="8">
        <v>4</v>
      </c>
      <c r="F13" s="29">
        <v>5</v>
      </c>
      <c r="G13" s="29">
        <v>6</v>
      </c>
      <c r="H13" s="29">
        <v>7</v>
      </c>
      <c r="I13" s="42">
        <v>8</v>
      </c>
    </row>
    <row r="14" spans="2:11" x14ac:dyDescent="0.35">
      <c r="B14" s="58"/>
      <c r="C14" s="9" t="s">
        <v>58</v>
      </c>
      <c r="D14" s="25" t="s">
        <v>75</v>
      </c>
      <c r="E14" s="25" t="s">
        <v>75</v>
      </c>
      <c r="F14" s="25" t="s">
        <v>75</v>
      </c>
      <c r="G14" s="25" t="s">
        <v>75</v>
      </c>
      <c r="H14" s="25" t="s">
        <v>75</v>
      </c>
      <c r="I14" s="42" t="s">
        <v>75</v>
      </c>
    </row>
    <row r="15" spans="2:11" ht="62.4" x14ac:dyDescent="0.35">
      <c r="B15" s="58"/>
      <c r="C15" s="16" t="s">
        <v>60</v>
      </c>
      <c r="D15" s="25" t="s">
        <v>75</v>
      </c>
      <c r="E15" s="25" t="s">
        <v>75</v>
      </c>
      <c r="F15" s="25" t="s">
        <v>75</v>
      </c>
      <c r="G15" s="25" t="s">
        <v>75</v>
      </c>
      <c r="H15" s="25" t="s">
        <v>75</v>
      </c>
      <c r="I15" s="42" t="s">
        <v>75</v>
      </c>
    </row>
    <row r="16" spans="2:11" ht="31.2" customHeight="1" x14ac:dyDescent="0.35">
      <c r="B16" s="58"/>
      <c r="C16" s="59" t="s">
        <v>59</v>
      </c>
      <c r="D16" s="49" t="s">
        <v>48</v>
      </c>
      <c r="E16" s="39" t="s">
        <v>74</v>
      </c>
      <c r="F16" s="39">
        <f>G16+H16+I16</f>
        <v>486.6</v>
      </c>
      <c r="G16" s="39">
        <v>486.6</v>
      </c>
      <c r="H16" s="43">
        <v>0</v>
      </c>
      <c r="I16" s="45">
        <v>0</v>
      </c>
    </row>
    <row r="17" spans="2:9" ht="27.6" x14ac:dyDescent="0.35">
      <c r="B17" s="58"/>
      <c r="C17" s="64"/>
      <c r="D17" s="58"/>
      <c r="E17" s="15" t="s">
        <v>3</v>
      </c>
      <c r="F17" s="31">
        <f>G17+H17+I17</f>
        <v>15.1</v>
      </c>
      <c r="G17" s="31">
        <v>15.1</v>
      </c>
      <c r="H17" s="31">
        <v>0</v>
      </c>
      <c r="I17" s="31">
        <v>0</v>
      </c>
    </row>
    <row r="18" spans="2:9" ht="27.6" x14ac:dyDescent="0.35">
      <c r="B18" s="58"/>
      <c r="C18" s="60"/>
      <c r="D18" s="58"/>
      <c r="E18" s="15" t="s">
        <v>4</v>
      </c>
      <c r="F18" s="31">
        <f>G18+H18+I18</f>
        <v>0.5</v>
      </c>
      <c r="G18" s="31">
        <v>0.5</v>
      </c>
      <c r="H18" s="31">
        <v>0</v>
      </c>
      <c r="I18" s="31">
        <v>0</v>
      </c>
    </row>
    <row r="19" spans="2:9" ht="31.2" customHeight="1" x14ac:dyDescent="0.35">
      <c r="B19" s="58"/>
      <c r="C19" s="59" t="s">
        <v>86</v>
      </c>
      <c r="D19" s="58"/>
      <c r="E19" s="15" t="s">
        <v>3</v>
      </c>
      <c r="F19" s="31">
        <f>G19+H19+I19</f>
        <v>135241.29999999999</v>
      </c>
      <c r="G19" s="31">
        <v>0</v>
      </c>
      <c r="H19" s="31">
        <v>19120.400000000001</v>
      </c>
      <c r="I19" s="31">
        <v>116120.9</v>
      </c>
    </row>
    <row r="20" spans="2:9" ht="27.6" x14ac:dyDescent="0.35">
      <c r="B20" s="58"/>
      <c r="C20" s="60"/>
      <c r="D20" s="58"/>
      <c r="E20" s="15" t="s">
        <v>4</v>
      </c>
      <c r="F20" s="31">
        <f>G20+H20+I20</f>
        <v>135.30000000000001</v>
      </c>
      <c r="G20" s="31">
        <v>0</v>
      </c>
      <c r="H20" s="31">
        <v>19.100000000000001</v>
      </c>
      <c r="I20" s="31">
        <v>116.2</v>
      </c>
    </row>
    <row r="21" spans="2:9" ht="46.8" customHeight="1" x14ac:dyDescent="0.35">
      <c r="B21" s="58"/>
      <c r="C21" s="59" t="s">
        <v>87</v>
      </c>
      <c r="D21" s="58"/>
      <c r="E21" s="15" t="s">
        <v>3</v>
      </c>
      <c r="F21" s="31">
        <f t="shared" ref="F21:F23" si="0">G21+H21+I21</f>
        <v>16973.2</v>
      </c>
      <c r="G21" s="31">
        <v>0</v>
      </c>
      <c r="H21" s="31">
        <v>8486.6</v>
      </c>
      <c r="I21" s="31">
        <v>8486.6</v>
      </c>
    </row>
    <row r="22" spans="2:9" ht="27.6" x14ac:dyDescent="0.35">
      <c r="B22" s="58"/>
      <c r="C22" s="60"/>
      <c r="D22" s="58"/>
      <c r="E22" s="15" t="s">
        <v>4</v>
      </c>
      <c r="F22" s="31">
        <f t="shared" si="0"/>
        <v>893.4</v>
      </c>
      <c r="G22" s="31">
        <v>0</v>
      </c>
      <c r="H22" s="31">
        <v>446.7</v>
      </c>
      <c r="I22" s="31">
        <v>446.7</v>
      </c>
    </row>
    <row r="23" spans="2:9" ht="46.8" customHeight="1" x14ac:dyDescent="0.35">
      <c r="B23" s="58"/>
      <c r="C23" s="59" t="s">
        <v>89</v>
      </c>
      <c r="D23" s="58"/>
      <c r="E23" s="15" t="s">
        <v>3</v>
      </c>
      <c r="F23" s="31">
        <f t="shared" si="0"/>
        <v>1406.1</v>
      </c>
      <c r="G23" s="31">
        <v>1406.1</v>
      </c>
      <c r="H23" s="31">
        <v>0</v>
      </c>
      <c r="I23" s="31">
        <v>0</v>
      </c>
    </row>
    <row r="24" spans="2:9" ht="27.6" x14ac:dyDescent="0.35">
      <c r="B24" s="58"/>
      <c r="C24" s="60"/>
      <c r="D24" s="50"/>
      <c r="E24" s="15" t="s">
        <v>4</v>
      </c>
      <c r="F24" s="31">
        <f>G24</f>
        <v>74</v>
      </c>
      <c r="G24" s="31">
        <v>74</v>
      </c>
      <c r="H24" s="31">
        <v>0</v>
      </c>
      <c r="I24" s="31">
        <v>0</v>
      </c>
    </row>
    <row r="25" spans="2:9" x14ac:dyDescent="0.35">
      <c r="B25" s="58"/>
      <c r="C25" s="19" t="s">
        <v>61</v>
      </c>
      <c r="D25" s="25" t="s">
        <v>75</v>
      </c>
      <c r="E25" s="25" t="s">
        <v>75</v>
      </c>
      <c r="F25" s="25" t="s">
        <v>75</v>
      </c>
      <c r="G25" s="25" t="s">
        <v>75</v>
      </c>
      <c r="H25" s="25" t="s">
        <v>75</v>
      </c>
      <c r="I25" s="42" t="s">
        <v>75</v>
      </c>
    </row>
    <row r="26" spans="2:9" ht="62.4" x14ac:dyDescent="0.35">
      <c r="B26" s="58"/>
      <c r="C26" s="19" t="s">
        <v>62</v>
      </c>
      <c r="D26" s="25" t="s">
        <v>75</v>
      </c>
      <c r="E26" s="25" t="s">
        <v>75</v>
      </c>
      <c r="F26" s="25" t="s">
        <v>75</v>
      </c>
      <c r="G26" s="25" t="s">
        <v>75</v>
      </c>
      <c r="H26" s="25" t="s">
        <v>75</v>
      </c>
      <c r="I26" s="42" t="s">
        <v>75</v>
      </c>
    </row>
    <row r="27" spans="2:9" ht="72.599999999999994" customHeight="1" x14ac:dyDescent="0.35">
      <c r="B27" s="58"/>
      <c r="C27" s="38" t="s">
        <v>71</v>
      </c>
      <c r="D27" s="49" t="s">
        <v>48</v>
      </c>
      <c r="E27" s="15" t="s">
        <v>74</v>
      </c>
      <c r="F27" s="31">
        <f>G27+H27+I27</f>
        <v>937.5</v>
      </c>
      <c r="G27" s="31">
        <v>312.5</v>
      </c>
      <c r="H27" s="31">
        <v>312.5</v>
      </c>
      <c r="I27" s="31">
        <v>312.5</v>
      </c>
    </row>
    <row r="28" spans="2:9" ht="45.6" customHeight="1" x14ac:dyDescent="0.35">
      <c r="B28" s="58"/>
      <c r="C28" s="59" t="s">
        <v>72</v>
      </c>
      <c r="D28" s="58"/>
      <c r="E28" s="15" t="s">
        <v>74</v>
      </c>
      <c r="F28" s="31">
        <f t="shared" ref="F28:F30" si="1">G28+H28+I28</f>
        <v>2978.4</v>
      </c>
      <c r="G28" s="31">
        <v>977</v>
      </c>
      <c r="H28" s="31">
        <v>991.7</v>
      </c>
      <c r="I28" s="31">
        <v>1009.7</v>
      </c>
    </row>
    <row r="29" spans="2:9" ht="27.6" x14ac:dyDescent="0.35">
      <c r="B29" s="58"/>
      <c r="C29" s="60"/>
      <c r="D29" s="58"/>
      <c r="E29" s="15" t="s">
        <v>3</v>
      </c>
      <c r="F29" s="31">
        <f>G29+H29+I29</f>
        <v>92.1</v>
      </c>
      <c r="G29" s="31">
        <v>30.2</v>
      </c>
      <c r="H29" s="31">
        <v>30.7</v>
      </c>
      <c r="I29" s="31">
        <v>31.2</v>
      </c>
    </row>
    <row r="30" spans="2:9" ht="62.4" x14ac:dyDescent="0.35">
      <c r="B30" s="58"/>
      <c r="C30" s="24" t="s">
        <v>73</v>
      </c>
      <c r="D30" s="50"/>
      <c r="E30" s="25" t="s">
        <v>74</v>
      </c>
      <c r="F30" s="31">
        <f t="shared" si="1"/>
        <v>54095.6</v>
      </c>
      <c r="G30" s="31">
        <v>18123.8</v>
      </c>
      <c r="H30" s="31">
        <v>18031.2</v>
      </c>
      <c r="I30" s="31">
        <v>17940.599999999999</v>
      </c>
    </row>
    <row r="31" spans="2:9" x14ac:dyDescent="0.35">
      <c r="B31" s="50"/>
      <c r="C31" s="19" t="s">
        <v>17</v>
      </c>
      <c r="D31" s="25" t="s">
        <v>75</v>
      </c>
      <c r="E31" s="25" t="s">
        <v>75</v>
      </c>
      <c r="F31" s="32">
        <f>G31+H31+I31</f>
        <v>213329.10000000003</v>
      </c>
      <c r="G31" s="32">
        <f>G16+G17+G18+G27+G28+G29+G30+G23+G24</f>
        <v>21425.8</v>
      </c>
      <c r="H31" s="32">
        <f>H16+H17+H18+H27+H28+H29+H30+H23+H24+H19+H20+H21+H22</f>
        <v>47438.899999999994</v>
      </c>
      <c r="I31" s="32">
        <f>I16+I17+I18+I27+I28+I29+I30+I23+I24+I19+I20+I21+I22</f>
        <v>144464.40000000002</v>
      </c>
    </row>
    <row r="32" spans="2:9" x14ac:dyDescent="0.35">
      <c r="B32" s="51" t="s">
        <v>18</v>
      </c>
      <c r="C32" s="9" t="s">
        <v>24</v>
      </c>
      <c r="D32" s="25" t="s">
        <v>75</v>
      </c>
      <c r="E32" s="25" t="s">
        <v>75</v>
      </c>
      <c r="F32" s="25" t="s">
        <v>75</v>
      </c>
      <c r="G32" s="25" t="s">
        <v>75</v>
      </c>
      <c r="H32" s="25" t="s">
        <v>75</v>
      </c>
      <c r="I32" s="42" t="s">
        <v>75</v>
      </c>
    </row>
    <row r="33" spans="1:9" x14ac:dyDescent="0.35">
      <c r="B33" s="51"/>
      <c r="C33" s="9" t="s">
        <v>15</v>
      </c>
      <c r="D33" s="25" t="s">
        <v>75</v>
      </c>
      <c r="E33" s="25" t="s">
        <v>75</v>
      </c>
      <c r="F33" s="25" t="s">
        <v>75</v>
      </c>
      <c r="G33" s="25" t="s">
        <v>75</v>
      </c>
      <c r="H33" s="25" t="s">
        <v>75</v>
      </c>
      <c r="I33" s="42" t="s">
        <v>75</v>
      </c>
    </row>
    <row r="34" spans="1:9" x14ac:dyDescent="0.35">
      <c r="B34" s="51"/>
      <c r="C34" s="9" t="s">
        <v>16</v>
      </c>
      <c r="D34" s="25" t="s">
        <v>75</v>
      </c>
      <c r="E34" s="25" t="s">
        <v>75</v>
      </c>
      <c r="F34" s="25" t="s">
        <v>75</v>
      </c>
      <c r="G34" s="25" t="s">
        <v>75</v>
      </c>
      <c r="H34" s="25" t="s">
        <v>75</v>
      </c>
      <c r="I34" s="42" t="s">
        <v>75</v>
      </c>
    </row>
    <row r="35" spans="1:9" x14ac:dyDescent="0.35">
      <c r="B35" s="57" t="s">
        <v>19</v>
      </c>
      <c r="C35" s="57"/>
      <c r="D35" s="25" t="s">
        <v>75</v>
      </c>
      <c r="E35" s="25" t="s">
        <v>75</v>
      </c>
      <c r="F35" s="25" t="s">
        <v>75</v>
      </c>
      <c r="G35" s="25" t="s">
        <v>75</v>
      </c>
      <c r="H35" s="25" t="s">
        <v>75</v>
      </c>
      <c r="I35" s="42" t="s">
        <v>75</v>
      </c>
    </row>
    <row r="36" spans="1:9" ht="31.2" x14ac:dyDescent="0.35">
      <c r="B36" s="49" t="s">
        <v>76</v>
      </c>
      <c r="C36" s="9" t="s">
        <v>25</v>
      </c>
      <c r="D36" s="25" t="s">
        <v>75</v>
      </c>
      <c r="E36" s="25" t="s">
        <v>75</v>
      </c>
      <c r="F36" s="25" t="s">
        <v>75</v>
      </c>
      <c r="G36" s="25" t="s">
        <v>75</v>
      </c>
      <c r="H36" s="25" t="s">
        <v>75</v>
      </c>
      <c r="I36" s="42" t="s">
        <v>75</v>
      </c>
    </row>
    <row r="37" spans="1:9" ht="31.2" x14ac:dyDescent="0.35">
      <c r="A37" s="1" t="s">
        <v>7</v>
      </c>
      <c r="B37" s="58"/>
      <c r="C37" s="9" t="s">
        <v>26</v>
      </c>
      <c r="D37" s="61" t="s">
        <v>46</v>
      </c>
      <c r="E37" s="15" t="s">
        <v>3</v>
      </c>
      <c r="F37" s="31">
        <f>G37+H37+I37</f>
        <v>16722</v>
      </c>
      <c r="G37" s="34">
        <v>5574</v>
      </c>
      <c r="H37" s="34">
        <v>5574</v>
      </c>
      <c r="I37" s="34">
        <v>5574</v>
      </c>
    </row>
    <row r="38" spans="1:9" ht="31.2" x14ac:dyDescent="0.35">
      <c r="A38" s="1" t="s">
        <v>6</v>
      </c>
      <c r="B38" s="58"/>
      <c r="C38" s="9" t="s">
        <v>53</v>
      </c>
      <c r="D38" s="63"/>
      <c r="E38" s="15" t="s">
        <v>3</v>
      </c>
      <c r="F38" s="31">
        <f t="shared" ref="F38:F39" si="2">G38+H38+I38</f>
        <v>5478</v>
      </c>
      <c r="G38" s="34">
        <v>1826</v>
      </c>
      <c r="H38" s="34">
        <v>1826</v>
      </c>
      <c r="I38" s="34">
        <v>1826</v>
      </c>
    </row>
    <row r="39" spans="1:9" ht="46.8" x14ac:dyDescent="0.35">
      <c r="A39" s="1" t="s">
        <v>8</v>
      </c>
      <c r="B39" s="58"/>
      <c r="C39" s="9" t="s">
        <v>27</v>
      </c>
      <c r="D39" s="63"/>
      <c r="E39" s="15" t="s">
        <v>3</v>
      </c>
      <c r="F39" s="31">
        <f t="shared" si="2"/>
        <v>15643.199999999999</v>
      </c>
      <c r="G39" s="34">
        <v>5214.3999999999996</v>
      </c>
      <c r="H39" s="34">
        <v>5214.3999999999996</v>
      </c>
      <c r="I39" s="34">
        <v>5214.3999999999996</v>
      </c>
    </row>
    <row r="40" spans="1:9" x14ac:dyDescent="0.35">
      <c r="B40" s="57" t="s">
        <v>20</v>
      </c>
      <c r="C40" s="57"/>
      <c r="D40" s="25" t="s">
        <v>75</v>
      </c>
      <c r="E40" s="25" t="s">
        <v>75</v>
      </c>
      <c r="F40" s="35">
        <f>SUM(F37:F39)</f>
        <v>37843.199999999997</v>
      </c>
      <c r="G40" s="35">
        <f>SUM(G37:G39)</f>
        <v>12614.4</v>
      </c>
      <c r="H40" s="35">
        <f t="shared" ref="H40:I40" si="3">SUM(H37:H39)</f>
        <v>12614.4</v>
      </c>
      <c r="I40" s="35">
        <f t="shared" si="3"/>
        <v>12614.4</v>
      </c>
    </row>
    <row r="41" spans="1:9" ht="31.2" x14ac:dyDescent="0.35">
      <c r="B41" s="49" t="s">
        <v>30</v>
      </c>
      <c r="C41" s="9" t="s">
        <v>28</v>
      </c>
      <c r="D41" s="25" t="s">
        <v>75</v>
      </c>
      <c r="E41" s="25" t="s">
        <v>75</v>
      </c>
      <c r="F41" s="25" t="s">
        <v>75</v>
      </c>
      <c r="G41" s="25" t="s">
        <v>75</v>
      </c>
      <c r="H41" s="25" t="s">
        <v>75</v>
      </c>
      <c r="I41" s="42" t="s">
        <v>75</v>
      </c>
    </row>
    <row r="42" spans="1:9" ht="41.4" x14ac:dyDescent="0.35">
      <c r="A42" s="1" t="s">
        <v>9</v>
      </c>
      <c r="B42" s="58"/>
      <c r="C42" s="9" t="s">
        <v>29</v>
      </c>
      <c r="D42" s="15" t="s">
        <v>46</v>
      </c>
      <c r="E42" s="15" t="s">
        <v>3</v>
      </c>
      <c r="F42" s="31">
        <f>G42+H42+I42</f>
        <v>5968.8</v>
      </c>
      <c r="G42" s="34">
        <f>1930.9+176.1</f>
        <v>2107</v>
      </c>
      <c r="H42" s="34">
        <v>1930.9</v>
      </c>
      <c r="I42" s="34">
        <v>1930.9</v>
      </c>
    </row>
    <row r="43" spans="1:9" x14ac:dyDescent="0.35">
      <c r="B43" s="57" t="s">
        <v>20</v>
      </c>
      <c r="C43" s="57"/>
      <c r="D43" s="25" t="s">
        <v>75</v>
      </c>
      <c r="E43" s="25" t="s">
        <v>75</v>
      </c>
      <c r="F43" s="35">
        <f>SUM(F42)</f>
        <v>5968.8</v>
      </c>
      <c r="G43" s="35">
        <f t="shared" ref="G43:I43" si="4">SUM(G42)</f>
        <v>2107</v>
      </c>
      <c r="H43" s="35">
        <f t="shared" si="4"/>
        <v>1930.9</v>
      </c>
      <c r="I43" s="35">
        <f t="shared" si="4"/>
        <v>1930.9</v>
      </c>
    </row>
    <row r="44" spans="1:9" ht="31.2" x14ac:dyDescent="0.35">
      <c r="B44" s="49" t="s">
        <v>31</v>
      </c>
      <c r="C44" s="9" t="s">
        <v>32</v>
      </c>
      <c r="D44" s="25" t="s">
        <v>75</v>
      </c>
      <c r="E44" s="25" t="s">
        <v>75</v>
      </c>
      <c r="F44" s="25" t="s">
        <v>75</v>
      </c>
      <c r="G44" s="25" t="s">
        <v>75</v>
      </c>
      <c r="H44" s="25" t="s">
        <v>75</v>
      </c>
      <c r="I44" s="42" t="s">
        <v>75</v>
      </c>
    </row>
    <row r="45" spans="1:9" ht="41.4" x14ac:dyDescent="0.35">
      <c r="B45" s="58"/>
      <c r="C45" s="9" t="s">
        <v>35</v>
      </c>
      <c r="D45" s="15" t="s">
        <v>46</v>
      </c>
      <c r="E45" s="15" t="s">
        <v>4</v>
      </c>
      <c r="F45" s="31">
        <f>G45+H45+I45</f>
        <v>486.4</v>
      </c>
      <c r="G45" s="34">
        <v>341.2</v>
      </c>
      <c r="H45" s="34">
        <v>72.599999999999994</v>
      </c>
      <c r="I45" s="34">
        <v>72.599999999999994</v>
      </c>
    </row>
    <row r="46" spans="1:9" x14ac:dyDescent="0.35">
      <c r="B46" s="57" t="s">
        <v>20</v>
      </c>
      <c r="C46" s="57"/>
      <c r="D46" s="15"/>
      <c r="E46" s="15"/>
      <c r="F46" s="35">
        <f>F45</f>
        <v>486.4</v>
      </c>
      <c r="G46" s="35">
        <f t="shared" ref="G46:I46" si="5">G45</f>
        <v>341.2</v>
      </c>
      <c r="H46" s="35">
        <f t="shared" si="5"/>
        <v>72.599999999999994</v>
      </c>
      <c r="I46" s="35">
        <f t="shared" si="5"/>
        <v>72.599999999999994</v>
      </c>
    </row>
    <row r="47" spans="1:9" ht="31.2" x14ac:dyDescent="0.35">
      <c r="B47" s="49" t="s">
        <v>77</v>
      </c>
      <c r="C47" s="9" t="s">
        <v>33</v>
      </c>
      <c r="D47" s="25" t="s">
        <v>75</v>
      </c>
      <c r="E47" s="25" t="s">
        <v>75</v>
      </c>
      <c r="F47" s="25" t="s">
        <v>75</v>
      </c>
      <c r="G47" s="25" t="s">
        <v>75</v>
      </c>
      <c r="H47" s="25" t="s">
        <v>75</v>
      </c>
      <c r="I47" s="42" t="s">
        <v>75</v>
      </c>
    </row>
    <row r="48" spans="1:9" ht="31.2" x14ac:dyDescent="0.35">
      <c r="B48" s="58"/>
      <c r="C48" s="9" t="s">
        <v>34</v>
      </c>
      <c r="D48" s="61" t="s">
        <v>49</v>
      </c>
      <c r="E48" s="15" t="s">
        <v>4</v>
      </c>
      <c r="F48" s="31">
        <f>G48+H48+I48</f>
        <v>327692.90000000002</v>
      </c>
      <c r="G48" s="34">
        <f>117880.5+651.6</f>
        <v>118532.1</v>
      </c>
      <c r="H48" s="34">
        <v>103980.4</v>
      </c>
      <c r="I48" s="34">
        <v>105180.4</v>
      </c>
    </row>
    <row r="49" spans="2:9" ht="31.2" x14ac:dyDescent="0.35">
      <c r="B49" s="58"/>
      <c r="C49" s="9" t="s">
        <v>36</v>
      </c>
      <c r="D49" s="63"/>
      <c r="E49" s="15" t="s">
        <v>4</v>
      </c>
      <c r="F49" s="31">
        <f t="shared" ref="F49:F50" si="6">G49+H49+I49</f>
        <v>255.3</v>
      </c>
      <c r="G49" s="34">
        <v>91.3</v>
      </c>
      <c r="H49" s="34">
        <v>82</v>
      </c>
      <c r="I49" s="34">
        <v>82</v>
      </c>
    </row>
    <row r="50" spans="2:9" ht="46.8" x14ac:dyDescent="0.35">
      <c r="B50" s="58"/>
      <c r="C50" s="9" t="s">
        <v>37</v>
      </c>
      <c r="D50" s="62"/>
      <c r="E50" s="15" t="s">
        <v>3</v>
      </c>
      <c r="F50" s="31">
        <f t="shared" si="6"/>
        <v>307063.09999999998</v>
      </c>
      <c r="G50" s="34">
        <v>110250.8</v>
      </c>
      <c r="H50" s="34">
        <v>96480</v>
      </c>
      <c r="I50" s="34">
        <v>100332.3</v>
      </c>
    </row>
    <row r="51" spans="2:9" x14ac:dyDescent="0.35">
      <c r="B51" s="57" t="s">
        <v>20</v>
      </c>
      <c r="C51" s="57"/>
      <c r="D51" s="25" t="s">
        <v>75</v>
      </c>
      <c r="E51" s="25" t="s">
        <v>75</v>
      </c>
      <c r="F51" s="35">
        <f>SUM(F48:F50)</f>
        <v>635011.30000000005</v>
      </c>
      <c r="G51" s="35">
        <f>SUM(G48:G50)</f>
        <v>228874.2</v>
      </c>
      <c r="H51" s="35">
        <f t="shared" ref="H51:I51" si="7">SUM(H48:H50)</f>
        <v>200542.4</v>
      </c>
      <c r="I51" s="35">
        <f t="shared" si="7"/>
        <v>205594.7</v>
      </c>
    </row>
    <row r="52" spans="2:9" ht="31.2" x14ac:dyDescent="0.35">
      <c r="B52" s="49" t="s">
        <v>38</v>
      </c>
      <c r="C52" s="9" t="s">
        <v>39</v>
      </c>
      <c r="D52" s="25" t="s">
        <v>75</v>
      </c>
      <c r="E52" s="25" t="s">
        <v>75</v>
      </c>
      <c r="F52" s="25" t="s">
        <v>75</v>
      </c>
      <c r="G52" s="25" t="s">
        <v>75</v>
      </c>
      <c r="H52" s="25" t="s">
        <v>75</v>
      </c>
      <c r="I52" s="42" t="s">
        <v>75</v>
      </c>
    </row>
    <row r="53" spans="2:9" ht="31.2" customHeight="1" x14ac:dyDescent="0.35">
      <c r="B53" s="58"/>
      <c r="C53" s="9" t="s">
        <v>34</v>
      </c>
      <c r="D53" s="61" t="s">
        <v>48</v>
      </c>
      <c r="E53" s="15" t="s">
        <v>4</v>
      </c>
      <c r="F53" s="31">
        <f>G53+H53+I53</f>
        <v>66791</v>
      </c>
      <c r="G53" s="34">
        <f>22153.7+353.7</f>
        <v>22507.4</v>
      </c>
      <c r="H53" s="34">
        <v>21583.3</v>
      </c>
      <c r="I53" s="34">
        <v>22700.3</v>
      </c>
    </row>
    <row r="54" spans="2:9" ht="31.2" x14ac:dyDescent="0.35">
      <c r="B54" s="58"/>
      <c r="C54" s="9" t="s">
        <v>36</v>
      </c>
      <c r="D54" s="63"/>
      <c r="E54" s="15" t="s">
        <v>4</v>
      </c>
      <c r="F54" s="31">
        <f t="shared" ref="F54:F55" si="8">G54+H54+I54</f>
        <v>242.5</v>
      </c>
      <c r="G54" s="34">
        <f>50.2+91.9</f>
        <v>142.10000000000002</v>
      </c>
      <c r="H54" s="34">
        <v>50.2</v>
      </c>
      <c r="I54" s="34">
        <v>50.2</v>
      </c>
    </row>
    <row r="55" spans="2:9" ht="62.4" x14ac:dyDescent="0.35">
      <c r="B55" s="58"/>
      <c r="C55" s="9" t="s">
        <v>40</v>
      </c>
      <c r="D55" s="63"/>
      <c r="E55" s="15" t="s">
        <v>3</v>
      </c>
      <c r="F55" s="31">
        <f t="shared" si="8"/>
        <v>542229.30000000005</v>
      </c>
      <c r="G55" s="34">
        <v>182570.8</v>
      </c>
      <c r="H55" s="34">
        <v>176229.8</v>
      </c>
      <c r="I55" s="34">
        <v>183428.7</v>
      </c>
    </row>
    <row r="56" spans="2:9" ht="31.2" customHeight="1" x14ac:dyDescent="0.35">
      <c r="B56" s="58"/>
      <c r="C56" s="59" t="s">
        <v>85</v>
      </c>
      <c r="D56" s="63"/>
      <c r="E56" s="15" t="s">
        <v>3</v>
      </c>
      <c r="F56" s="31">
        <f>G56+H56+I56</f>
        <v>840</v>
      </c>
      <c r="G56" s="34">
        <v>280</v>
      </c>
      <c r="H56" s="34">
        <v>280</v>
      </c>
      <c r="I56" s="34">
        <v>280</v>
      </c>
    </row>
    <row r="57" spans="2:9" ht="27.6" x14ac:dyDescent="0.35">
      <c r="B57" s="50"/>
      <c r="C57" s="60"/>
      <c r="D57" s="62"/>
      <c r="E57" s="15" t="s">
        <v>4</v>
      </c>
      <c r="F57" s="31">
        <f>G57+H57+I57</f>
        <v>44.099999999999994</v>
      </c>
      <c r="G57" s="34">
        <v>14.7</v>
      </c>
      <c r="H57" s="34">
        <v>14.7</v>
      </c>
      <c r="I57" s="34">
        <v>14.7</v>
      </c>
    </row>
    <row r="58" spans="2:9" x14ac:dyDescent="0.35">
      <c r="B58" s="57" t="s">
        <v>20</v>
      </c>
      <c r="C58" s="57"/>
      <c r="D58" s="25" t="s">
        <v>75</v>
      </c>
      <c r="E58" s="25" t="s">
        <v>75</v>
      </c>
      <c r="F58" s="35">
        <f>F53+F54+F55+F56+F57</f>
        <v>610146.9</v>
      </c>
      <c r="G58" s="35">
        <f>G53+G54+G55+G56+G57</f>
        <v>205515</v>
      </c>
      <c r="H58" s="35">
        <f t="shared" ref="H58:I58" si="9">H53+H54+H55+H56+H57</f>
        <v>198158</v>
      </c>
      <c r="I58" s="35">
        <f t="shared" si="9"/>
        <v>206473.90000000002</v>
      </c>
    </row>
    <row r="59" spans="2:9" ht="31.2" x14ac:dyDescent="0.35">
      <c r="B59" s="49" t="s">
        <v>78</v>
      </c>
      <c r="C59" s="9" t="s">
        <v>41</v>
      </c>
      <c r="D59" s="25" t="s">
        <v>75</v>
      </c>
      <c r="E59" s="25" t="s">
        <v>75</v>
      </c>
      <c r="F59" s="25" t="s">
        <v>75</v>
      </c>
      <c r="G59" s="25" t="s">
        <v>75</v>
      </c>
      <c r="H59" s="25" t="s">
        <v>75</v>
      </c>
      <c r="I59" s="42" t="s">
        <v>75</v>
      </c>
    </row>
    <row r="60" spans="2:9" ht="31.2" x14ac:dyDescent="0.35">
      <c r="B60" s="50"/>
      <c r="C60" s="9" t="s">
        <v>68</v>
      </c>
      <c r="D60" s="25" t="s">
        <v>75</v>
      </c>
      <c r="E60" s="15" t="s">
        <v>3</v>
      </c>
      <c r="F60" s="31">
        <f>G60+H60+I60</f>
        <v>4945.7999999999993</v>
      </c>
      <c r="G60" s="34">
        <f>1648.6</f>
        <v>1648.6</v>
      </c>
      <c r="H60" s="34">
        <v>1648.6</v>
      </c>
      <c r="I60" s="34">
        <v>1648.6</v>
      </c>
    </row>
    <row r="61" spans="2:9" x14ac:dyDescent="0.35">
      <c r="B61" s="57" t="s">
        <v>20</v>
      </c>
      <c r="C61" s="57"/>
      <c r="D61" s="25" t="s">
        <v>75</v>
      </c>
      <c r="E61" s="25" t="s">
        <v>75</v>
      </c>
      <c r="F61" s="32">
        <f>F60</f>
        <v>4945.7999999999993</v>
      </c>
      <c r="G61" s="32">
        <f t="shared" ref="G61:I61" si="10">G60</f>
        <v>1648.6</v>
      </c>
      <c r="H61" s="32">
        <f t="shared" si="10"/>
        <v>1648.6</v>
      </c>
      <c r="I61" s="32">
        <f t="shared" si="10"/>
        <v>1648.6</v>
      </c>
    </row>
    <row r="62" spans="2:9" ht="46.8" x14ac:dyDescent="0.35">
      <c r="B62" s="26" t="s">
        <v>79</v>
      </c>
      <c r="C62" s="20" t="s">
        <v>63</v>
      </c>
      <c r="D62" s="25" t="s">
        <v>75</v>
      </c>
      <c r="E62" s="25" t="s">
        <v>75</v>
      </c>
      <c r="F62" s="25" t="s">
        <v>75</v>
      </c>
      <c r="G62" s="25" t="s">
        <v>75</v>
      </c>
      <c r="H62" s="25" t="s">
        <v>75</v>
      </c>
      <c r="I62" s="42" t="s">
        <v>75</v>
      </c>
    </row>
    <row r="63" spans="2:9" ht="34.200000000000003" customHeight="1" x14ac:dyDescent="0.35">
      <c r="B63" s="49"/>
      <c r="C63" s="59" t="s">
        <v>64</v>
      </c>
      <c r="D63" s="49" t="s">
        <v>48</v>
      </c>
      <c r="E63" s="25" t="s">
        <v>74</v>
      </c>
      <c r="F63" s="40">
        <f>G63+H63+I63</f>
        <v>31481.200000000001</v>
      </c>
      <c r="G63" s="40">
        <v>11901.5</v>
      </c>
      <c r="H63" s="40">
        <v>10369.700000000001</v>
      </c>
      <c r="I63" s="31">
        <v>9210</v>
      </c>
    </row>
    <row r="64" spans="2:9" ht="31.2" x14ac:dyDescent="0.35">
      <c r="B64" s="58"/>
      <c r="C64" s="64"/>
      <c r="D64" s="58"/>
      <c r="E64" s="39" t="s">
        <v>3</v>
      </c>
      <c r="F64" s="40">
        <f>G64+H64+I64</f>
        <v>6448.1</v>
      </c>
      <c r="G64" s="40">
        <v>2437.6999999999998</v>
      </c>
      <c r="H64" s="40">
        <v>2124</v>
      </c>
      <c r="I64" s="31">
        <v>1886.4</v>
      </c>
    </row>
    <row r="65" spans="2:9" ht="31.2" x14ac:dyDescent="0.35">
      <c r="B65" s="50"/>
      <c r="C65" s="60"/>
      <c r="D65" s="50"/>
      <c r="E65" s="39" t="s">
        <v>4</v>
      </c>
      <c r="F65" s="39">
        <f>G65+H65+I65</f>
        <v>383.1</v>
      </c>
      <c r="G65" s="39">
        <v>144.80000000000001</v>
      </c>
      <c r="H65" s="39">
        <v>126.2</v>
      </c>
      <c r="I65" s="42">
        <v>112.1</v>
      </c>
    </row>
    <row r="66" spans="2:9" x14ac:dyDescent="0.35">
      <c r="B66" s="67" t="s">
        <v>20</v>
      </c>
      <c r="C66" s="68"/>
      <c r="D66" s="39" t="s">
        <v>75</v>
      </c>
      <c r="E66" s="39" t="s">
        <v>75</v>
      </c>
      <c r="F66" s="44">
        <f>F63+F64+F65</f>
        <v>38312.400000000001</v>
      </c>
      <c r="G66" s="44">
        <f>G63+G64+G65</f>
        <v>14484</v>
      </c>
      <c r="H66" s="44">
        <f t="shared" ref="H66:I66" si="11">H63+H64+H65</f>
        <v>12619.900000000001</v>
      </c>
      <c r="I66" s="32">
        <f t="shared" si="11"/>
        <v>11208.5</v>
      </c>
    </row>
    <row r="67" spans="2:9" ht="28.95" customHeight="1" x14ac:dyDescent="0.35">
      <c r="B67" s="49" t="s">
        <v>80</v>
      </c>
      <c r="C67" s="9" t="s">
        <v>54</v>
      </c>
      <c r="D67" s="15"/>
      <c r="E67" s="15"/>
      <c r="F67" s="33"/>
      <c r="G67" s="34"/>
      <c r="H67" s="34"/>
      <c r="I67" s="34"/>
    </row>
    <row r="68" spans="2:9" ht="27.6" x14ac:dyDescent="0.35">
      <c r="B68" s="58"/>
      <c r="C68" s="65" t="s">
        <v>34</v>
      </c>
      <c r="D68" s="15" t="s">
        <v>50</v>
      </c>
      <c r="E68" s="15" t="s">
        <v>4</v>
      </c>
      <c r="F68" s="31">
        <f>G68+H68+I68</f>
        <v>27100.9</v>
      </c>
      <c r="G68" s="34">
        <f>9771.8+372.1</f>
        <v>10143.9</v>
      </c>
      <c r="H68" s="34">
        <v>8616</v>
      </c>
      <c r="I68" s="34">
        <v>8341</v>
      </c>
    </row>
    <row r="69" spans="2:9" ht="96.6" customHeight="1" x14ac:dyDescent="0.35">
      <c r="B69" s="58"/>
      <c r="C69" s="66"/>
      <c r="D69" s="61" t="s">
        <v>69</v>
      </c>
      <c r="E69" s="15" t="s">
        <v>4</v>
      </c>
      <c r="F69" s="31">
        <f>G69+H69+I69</f>
        <v>113014.2</v>
      </c>
      <c r="G69" s="34">
        <f>38872.2+490</f>
        <v>39362.199999999997</v>
      </c>
      <c r="H69" s="34">
        <v>36826</v>
      </c>
      <c r="I69" s="34">
        <v>36826</v>
      </c>
    </row>
    <row r="70" spans="2:9" ht="60" customHeight="1" x14ac:dyDescent="0.35">
      <c r="B70" s="58"/>
      <c r="C70" s="22" t="s">
        <v>36</v>
      </c>
      <c r="D70" s="62"/>
      <c r="E70" s="15" t="s">
        <v>4</v>
      </c>
      <c r="F70" s="31">
        <f>G70+H70+I70</f>
        <v>46.899999999999991</v>
      </c>
      <c r="G70" s="34">
        <f>1+6.3+25</f>
        <v>32.299999999999997</v>
      </c>
      <c r="H70" s="34">
        <f t="shared" ref="H70:I70" si="12">1+6.3</f>
        <v>7.3</v>
      </c>
      <c r="I70" s="34">
        <f t="shared" si="12"/>
        <v>7.3</v>
      </c>
    </row>
    <row r="71" spans="2:9" ht="60" customHeight="1" x14ac:dyDescent="0.35">
      <c r="B71" s="50"/>
      <c r="C71" s="22" t="s">
        <v>70</v>
      </c>
      <c r="D71" s="21" t="s">
        <v>50</v>
      </c>
      <c r="E71" s="15" t="s">
        <v>4</v>
      </c>
      <c r="F71" s="31">
        <f>G71+H71+I71</f>
        <v>21884.5</v>
      </c>
      <c r="G71" s="34">
        <v>7023.5</v>
      </c>
      <c r="H71" s="34">
        <v>7293</v>
      </c>
      <c r="I71" s="34">
        <v>7568</v>
      </c>
    </row>
    <row r="72" spans="2:9" x14ac:dyDescent="0.35">
      <c r="B72" s="57" t="s">
        <v>20</v>
      </c>
      <c r="C72" s="57"/>
      <c r="D72" s="25" t="s">
        <v>75</v>
      </c>
      <c r="E72" s="25" t="s">
        <v>75</v>
      </c>
      <c r="F72" s="35">
        <f>SUM(F68:F71)</f>
        <v>162046.5</v>
      </c>
      <c r="G72" s="35">
        <f>SUM(G68:G71)</f>
        <v>56561.9</v>
      </c>
      <c r="H72" s="35">
        <f t="shared" ref="H72:I72" si="13">SUM(H68:H71)</f>
        <v>52742.3</v>
      </c>
      <c r="I72" s="35">
        <f t="shared" si="13"/>
        <v>52742.3</v>
      </c>
    </row>
    <row r="73" spans="2:9" ht="31.2" x14ac:dyDescent="0.35">
      <c r="B73" s="49" t="s">
        <v>42</v>
      </c>
      <c r="C73" s="9" t="s">
        <v>82</v>
      </c>
      <c r="D73" s="25" t="s">
        <v>75</v>
      </c>
      <c r="E73" s="25" t="s">
        <v>75</v>
      </c>
      <c r="F73" s="25" t="s">
        <v>75</v>
      </c>
      <c r="G73" s="25" t="s">
        <v>75</v>
      </c>
      <c r="H73" s="25" t="s">
        <v>75</v>
      </c>
      <c r="I73" s="42" t="s">
        <v>75</v>
      </c>
    </row>
    <row r="74" spans="2:9" ht="109.2" x14ac:dyDescent="0.35">
      <c r="B74" s="58"/>
      <c r="C74" s="9" t="s">
        <v>43</v>
      </c>
      <c r="D74" s="15" t="s">
        <v>46</v>
      </c>
      <c r="E74" s="15" t="s">
        <v>3</v>
      </c>
      <c r="F74" s="31">
        <f>G74+H74+I74</f>
        <v>2692.2</v>
      </c>
      <c r="G74" s="34">
        <f>884.1+39.9</f>
        <v>924</v>
      </c>
      <c r="H74" s="34">
        <v>884.1</v>
      </c>
      <c r="I74" s="34">
        <v>884.1</v>
      </c>
    </row>
    <row r="75" spans="2:9" x14ac:dyDescent="0.35">
      <c r="B75" s="57" t="s">
        <v>20</v>
      </c>
      <c r="C75" s="57"/>
      <c r="D75" s="25" t="s">
        <v>75</v>
      </c>
      <c r="E75" s="25" t="s">
        <v>75</v>
      </c>
      <c r="F75" s="32">
        <f>F74</f>
        <v>2692.2</v>
      </c>
      <c r="G75" s="32">
        <f t="shared" ref="G75:I75" si="14">G74</f>
        <v>924</v>
      </c>
      <c r="H75" s="32">
        <f t="shared" si="14"/>
        <v>884.1</v>
      </c>
      <c r="I75" s="32">
        <f t="shared" si="14"/>
        <v>884.1</v>
      </c>
    </row>
    <row r="76" spans="2:9" ht="31.2" x14ac:dyDescent="0.35">
      <c r="B76" s="49" t="s">
        <v>44</v>
      </c>
      <c r="C76" s="9" t="s">
        <v>83</v>
      </c>
      <c r="D76" s="27" t="s">
        <v>75</v>
      </c>
      <c r="E76" s="27" t="s">
        <v>75</v>
      </c>
      <c r="F76" s="27" t="s">
        <v>75</v>
      </c>
      <c r="G76" s="27" t="s">
        <v>75</v>
      </c>
      <c r="H76" s="27" t="s">
        <v>75</v>
      </c>
      <c r="I76" s="42" t="s">
        <v>75</v>
      </c>
    </row>
    <row r="77" spans="2:9" ht="41.4" x14ac:dyDescent="0.35">
      <c r="B77" s="58"/>
      <c r="C77" s="9" t="s">
        <v>45</v>
      </c>
      <c r="D77" s="15" t="s">
        <v>46</v>
      </c>
      <c r="E77" s="15" t="s">
        <v>4</v>
      </c>
      <c r="F77" s="31">
        <f>G77+H77+I77</f>
        <v>14894.4</v>
      </c>
      <c r="G77" s="34">
        <v>5299.4</v>
      </c>
      <c r="H77" s="34">
        <v>4797.5</v>
      </c>
      <c r="I77" s="34">
        <v>4797.5</v>
      </c>
    </row>
    <row r="78" spans="2:9" x14ac:dyDescent="0.35">
      <c r="B78" s="57" t="s">
        <v>20</v>
      </c>
      <c r="C78" s="57"/>
      <c r="D78" s="25" t="s">
        <v>75</v>
      </c>
      <c r="E78" s="25" t="s">
        <v>75</v>
      </c>
      <c r="F78" s="35">
        <f>F77</f>
        <v>14894.4</v>
      </c>
      <c r="G78" s="35">
        <f t="shared" ref="G78:I78" si="15">G77</f>
        <v>5299.4</v>
      </c>
      <c r="H78" s="35">
        <f t="shared" si="15"/>
        <v>4797.5</v>
      </c>
      <c r="I78" s="35">
        <f t="shared" si="15"/>
        <v>4797.5</v>
      </c>
    </row>
    <row r="79" spans="2:9" ht="62.4" x14ac:dyDescent="0.35">
      <c r="B79" s="8" t="s">
        <v>81</v>
      </c>
      <c r="C79" s="9" t="s">
        <v>84</v>
      </c>
      <c r="D79" s="25" t="s">
        <v>88</v>
      </c>
      <c r="E79" s="25" t="s">
        <v>4</v>
      </c>
      <c r="F79" s="44">
        <f>G79+H79+I79</f>
        <v>4606.5</v>
      </c>
      <c r="G79" s="40">
        <f>2645.6+1960.9</f>
        <v>4606.5</v>
      </c>
      <c r="H79" s="40">
        <v>0</v>
      </c>
      <c r="I79" s="31">
        <v>0</v>
      </c>
    </row>
    <row r="80" spans="2:9" x14ac:dyDescent="0.35">
      <c r="B80" s="67" t="s">
        <v>20</v>
      </c>
      <c r="C80" s="68"/>
      <c r="D80" s="39" t="s">
        <v>75</v>
      </c>
      <c r="E80" s="39" t="s">
        <v>75</v>
      </c>
      <c r="F80" s="44">
        <f>F79</f>
        <v>4606.5</v>
      </c>
      <c r="G80" s="44">
        <f t="shared" ref="G80" si="16">G79</f>
        <v>4606.5</v>
      </c>
      <c r="H80" s="44">
        <f t="shared" ref="H80" si="17">H79</f>
        <v>0</v>
      </c>
      <c r="I80" s="32">
        <f t="shared" ref="I80" si="18">I79</f>
        <v>0</v>
      </c>
    </row>
    <row r="81" spans="2:9" ht="18" customHeight="1" x14ac:dyDescent="0.35">
      <c r="B81" s="54" t="s">
        <v>21</v>
      </c>
      <c r="C81" s="55"/>
      <c r="D81" s="55"/>
      <c r="E81" s="56"/>
      <c r="F81" s="36">
        <f>G81+H81+I81</f>
        <v>1730283.5</v>
      </c>
      <c r="G81" s="36">
        <f>G31+G40+G43+G46+G51+G58+G61+G72+G78+G75+G80+G66</f>
        <v>554402</v>
      </c>
      <c r="H81" s="36">
        <f>H31+H40+H43+H46+H51+H58+H61+H66+H72+H75+H78+H80</f>
        <v>533449.6</v>
      </c>
      <c r="I81" s="36">
        <f>I31+I40+I43+I46+I51+I58+I61+I72+I78+I75+I80+I66</f>
        <v>642431.9</v>
      </c>
    </row>
    <row r="82" spans="2:9" ht="18" customHeight="1" x14ac:dyDescent="0.35">
      <c r="B82" s="54" t="s">
        <v>10</v>
      </c>
      <c r="C82" s="55"/>
      <c r="D82" s="55"/>
      <c r="E82" s="56"/>
      <c r="F82" s="36">
        <f>G82+H82+I82</f>
        <v>89979.3</v>
      </c>
      <c r="G82" s="32">
        <f>G16+G27+G28+G30+G63</f>
        <v>31801.399999999998</v>
      </c>
      <c r="H82" s="32">
        <f>H16+H27+H28+H30+H63</f>
        <v>29705.100000000002</v>
      </c>
      <c r="I82" s="32">
        <f>I16+I27+I28+I30+I63</f>
        <v>28472.799999999999</v>
      </c>
    </row>
    <row r="83" spans="2:9" ht="18" customHeight="1" x14ac:dyDescent="0.35">
      <c r="B83" s="54" t="s">
        <v>5</v>
      </c>
      <c r="C83" s="55"/>
      <c r="D83" s="55"/>
      <c r="E83" s="56"/>
      <c r="F83" s="36">
        <f>G83+H83+I83</f>
        <v>1061758.2999999998</v>
      </c>
      <c r="G83" s="32">
        <f>G17+G29+G37+G38+G39+G42+G50+G55+G60+G74+G56+G64+G23</f>
        <v>314284.69999999995</v>
      </c>
      <c r="H83" s="32">
        <f>H17+H29+H37+H38+H39+H42+H50+H55+H60+H74+H56+H64+H19+H21</f>
        <v>319829.49999999994</v>
      </c>
      <c r="I83" s="32">
        <f>I17+I29+I37+I38+I39+I42+I50+I55+I60+I74+I56+I64+I19+I21</f>
        <v>427644.1</v>
      </c>
    </row>
    <row r="84" spans="2:9" ht="18" customHeight="1" x14ac:dyDescent="0.35">
      <c r="B84" s="54" t="s">
        <v>22</v>
      </c>
      <c r="C84" s="55"/>
      <c r="D84" s="55"/>
      <c r="E84" s="56"/>
      <c r="F84" s="36">
        <f>G84+H84+I84</f>
        <v>578545.9</v>
      </c>
      <c r="G84" s="32">
        <f>G45++G48+G49+G53+G54+G68+G69+G70+G71+G77+G79+G18+G57+G65+G24</f>
        <v>208315.9</v>
      </c>
      <c r="H84" s="32">
        <f>H45++H48+H49+H53+H54+H68+H69+H70+H71+H77+H79+H18+H57+H65+H20+H22</f>
        <v>183915.00000000003</v>
      </c>
      <c r="I84" s="32">
        <f>I45++I48+I49+I53+I54+I68+I69+I70+I71+I77+I79+I18+I57+I65+I20+I22</f>
        <v>186315.00000000003</v>
      </c>
    </row>
    <row r="85" spans="2:9" ht="18" customHeight="1" x14ac:dyDescent="0.35">
      <c r="B85" s="54" t="s">
        <v>23</v>
      </c>
      <c r="C85" s="55"/>
      <c r="D85" s="55"/>
      <c r="E85" s="56"/>
      <c r="F85" s="27" t="s">
        <v>75</v>
      </c>
      <c r="G85" s="27" t="s">
        <v>75</v>
      </c>
      <c r="H85" s="27" t="s">
        <v>75</v>
      </c>
      <c r="I85" s="42" t="s">
        <v>75</v>
      </c>
    </row>
    <row r="87" spans="2:9" ht="18" customHeight="1" x14ac:dyDescent="0.35">
      <c r="F87" s="37"/>
      <c r="G87" s="37"/>
      <c r="H87" s="37"/>
      <c r="I87" s="37"/>
    </row>
    <row r="88" spans="2:9" ht="18" customHeight="1" x14ac:dyDescent="0.35"/>
    <row r="89" spans="2:9" ht="18" customHeight="1" x14ac:dyDescent="0.35"/>
    <row r="94" spans="2:9" ht="113.4" customHeight="1" x14ac:dyDescent="0.35"/>
    <row r="95" spans="2:9" ht="39.6" customHeight="1" x14ac:dyDescent="0.35"/>
    <row r="96" spans="2:9" ht="53.4" customHeight="1" x14ac:dyDescent="0.35"/>
    <row r="97" spans="4:9" ht="40.200000000000003" customHeight="1" x14ac:dyDescent="0.35"/>
    <row r="98" spans="4:9" ht="35.4" customHeight="1" x14ac:dyDescent="0.35"/>
    <row r="99" spans="4:9" s="6" customFormat="1" ht="20.399999999999999" customHeight="1" x14ac:dyDescent="0.3">
      <c r="D99" s="13"/>
      <c r="E99" s="13"/>
      <c r="G99" s="13"/>
      <c r="H99" s="13"/>
      <c r="I99" s="13"/>
    </row>
    <row r="100" spans="4:9" s="6" customFormat="1" ht="20.399999999999999" customHeight="1" x14ac:dyDescent="0.3">
      <c r="D100" s="13"/>
      <c r="E100" s="13"/>
      <c r="G100" s="13"/>
      <c r="H100" s="13"/>
      <c r="I100" s="13"/>
    </row>
    <row r="101" spans="4:9" ht="20.399999999999999" customHeight="1" x14ac:dyDescent="0.35"/>
    <row r="103" spans="4:9" ht="78.599999999999994" customHeight="1" x14ac:dyDescent="0.35"/>
    <row r="109" spans="4:9" ht="40.950000000000003" customHeight="1" x14ac:dyDescent="0.35"/>
    <row r="110" spans="4:9" ht="75.900000000000006" customHeight="1" x14ac:dyDescent="0.35"/>
    <row r="111" spans="4:9" ht="78.599999999999994" customHeight="1" x14ac:dyDescent="0.35"/>
    <row r="112" spans="4:9" s="4" customFormat="1" ht="37.5" customHeight="1" x14ac:dyDescent="0.35">
      <c r="D112" s="14"/>
      <c r="E112" s="14"/>
      <c r="G112" s="14"/>
      <c r="H112" s="14"/>
      <c r="I112" s="14"/>
    </row>
    <row r="113" spans="4:9" ht="35.4" customHeight="1" x14ac:dyDescent="0.35"/>
    <row r="114" spans="4:9" ht="25.95" customHeight="1" x14ac:dyDescent="0.35"/>
    <row r="116" spans="4:9" ht="60" customHeight="1" x14ac:dyDescent="0.35"/>
    <row r="117" spans="4:9" ht="36" customHeight="1" x14ac:dyDescent="0.35"/>
    <row r="118" spans="4:9" ht="57" customHeight="1" x14ac:dyDescent="0.35"/>
    <row r="119" spans="4:9" ht="38.4" customHeight="1" x14ac:dyDescent="0.35"/>
    <row r="120" spans="4:9" ht="23.4" customHeight="1" x14ac:dyDescent="0.35"/>
    <row r="121" spans="4:9" ht="55.2" customHeight="1" x14ac:dyDescent="0.35"/>
    <row r="125" spans="4:9" ht="55.2" customHeight="1" x14ac:dyDescent="0.35"/>
    <row r="126" spans="4:9" s="4" customFormat="1" ht="22.2" customHeight="1" x14ac:dyDescent="0.35">
      <c r="D126" s="14"/>
      <c r="E126" s="14"/>
      <c r="G126" s="14"/>
      <c r="H126" s="14"/>
      <c r="I126" s="14"/>
    </row>
    <row r="127" spans="4:9" s="4" customFormat="1" ht="22.2" customHeight="1" x14ac:dyDescent="0.35">
      <c r="D127" s="14"/>
      <c r="E127" s="14"/>
      <c r="G127" s="14"/>
      <c r="H127" s="14"/>
      <c r="I127" s="14"/>
    </row>
    <row r="128" spans="4:9" s="4" customFormat="1" ht="22.2" customHeight="1" x14ac:dyDescent="0.35">
      <c r="D128" s="14"/>
      <c r="E128" s="14"/>
      <c r="G128" s="14"/>
      <c r="H128" s="14"/>
      <c r="I128" s="14"/>
    </row>
    <row r="129" spans="4:9" ht="35.1" customHeight="1" x14ac:dyDescent="0.35"/>
    <row r="130" spans="4:9" s="4" customFormat="1" ht="23.4" customHeight="1" x14ac:dyDescent="0.35">
      <c r="D130" s="14"/>
      <c r="E130" s="14"/>
      <c r="G130" s="14"/>
      <c r="H130" s="14"/>
      <c r="I130" s="14"/>
    </row>
    <row r="131" spans="4:9" s="4" customFormat="1" ht="42" customHeight="1" x14ac:dyDescent="0.35">
      <c r="D131" s="14"/>
      <c r="E131" s="14"/>
      <c r="G131" s="14"/>
      <c r="H131" s="14"/>
      <c r="I131" s="14"/>
    </row>
    <row r="132" spans="4:9" s="4" customFormat="1" ht="59.4" customHeight="1" x14ac:dyDescent="0.35">
      <c r="D132" s="14"/>
      <c r="E132" s="14"/>
      <c r="G132" s="14"/>
      <c r="H132" s="14"/>
      <c r="I132" s="14"/>
    </row>
    <row r="133" spans="4:9" s="4" customFormat="1" ht="29.4" customHeight="1" x14ac:dyDescent="0.35">
      <c r="D133" s="14"/>
      <c r="E133" s="14"/>
      <c r="G133" s="14"/>
      <c r="H133" s="14"/>
      <c r="I133" s="14"/>
    </row>
    <row r="134" spans="4:9" s="4" customFormat="1" ht="29.4" customHeight="1" x14ac:dyDescent="0.35">
      <c r="D134" s="14"/>
      <c r="E134" s="14"/>
      <c r="G134" s="14"/>
      <c r="H134" s="14"/>
      <c r="I134" s="14"/>
    </row>
    <row r="135" spans="4:9" s="4" customFormat="1" ht="29.4" customHeight="1" x14ac:dyDescent="0.35">
      <c r="D135" s="14"/>
      <c r="E135" s="14"/>
      <c r="G135" s="14"/>
      <c r="H135" s="14"/>
      <c r="I135" s="14"/>
    </row>
    <row r="136" spans="4:9" s="4" customFormat="1" ht="37.950000000000003" customHeight="1" x14ac:dyDescent="0.35">
      <c r="D136" s="14"/>
      <c r="E136" s="14"/>
      <c r="G136" s="14"/>
      <c r="H136" s="14"/>
      <c r="I136" s="14"/>
    </row>
    <row r="137" spans="4:9" s="4" customFormat="1" ht="23.4" customHeight="1" x14ac:dyDescent="0.35">
      <c r="D137" s="14"/>
      <c r="E137" s="14"/>
      <c r="G137" s="14"/>
      <c r="H137" s="14"/>
      <c r="I137" s="14"/>
    </row>
    <row r="138" spans="4:9" s="4" customFormat="1" ht="55.2" customHeight="1" x14ac:dyDescent="0.35">
      <c r="D138" s="14"/>
      <c r="E138" s="14"/>
      <c r="G138" s="14"/>
      <c r="H138" s="14"/>
      <c r="I138" s="14"/>
    </row>
    <row r="139" spans="4:9" s="4" customFormat="1" ht="29.4" customHeight="1" x14ac:dyDescent="0.35">
      <c r="D139" s="14"/>
      <c r="E139" s="14"/>
      <c r="G139" s="14"/>
      <c r="H139" s="14"/>
      <c r="I139" s="14"/>
    </row>
    <row r="140" spans="4:9" s="4" customFormat="1" ht="29.4" customHeight="1" x14ac:dyDescent="0.35">
      <c r="D140" s="14"/>
      <c r="E140" s="14"/>
      <c r="G140" s="14"/>
      <c r="H140" s="14"/>
      <c r="I140" s="14"/>
    </row>
    <row r="141" spans="4:9" s="4" customFormat="1" ht="35.1" customHeight="1" x14ac:dyDescent="0.35">
      <c r="D141" s="14"/>
      <c r="E141" s="14"/>
      <c r="G141" s="14"/>
      <c r="H141" s="14"/>
      <c r="I141" s="14"/>
    </row>
    <row r="142" spans="4:9" ht="35.4" customHeight="1" x14ac:dyDescent="0.35"/>
    <row r="145" ht="18" customHeight="1" x14ac:dyDescent="0.35"/>
    <row r="150" ht="111.6" customHeight="1" x14ac:dyDescent="0.35"/>
    <row r="151" ht="38.4" customHeight="1" x14ac:dyDescent="0.35"/>
    <row r="152" ht="55.5" customHeight="1" x14ac:dyDescent="0.35"/>
    <row r="153" ht="18" customHeight="1" x14ac:dyDescent="0.35"/>
    <row r="154" ht="46.2" customHeight="1" x14ac:dyDescent="0.35"/>
    <row r="155" ht="63.6" customHeight="1" x14ac:dyDescent="0.35"/>
    <row r="156" ht="38.4" customHeight="1" x14ac:dyDescent="0.35"/>
    <row r="157" ht="18.600000000000001" customHeight="1" x14ac:dyDescent="0.35"/>
    <row r="158" ht="22.2" customHeight="1" x14ac:dyDescent="0.35"/>
    <row r="159" ht="40.5" customHeight="1" x14ac:dyDescent="0.35"/>
    <row r="160" ht="21.6" customHeight="1" x14ac:dyDescent="0.35"/>
    <row r="161" spans="1:4" ht="42" customHeight="1" x14ac:dyDescent="0.35"/>
    <row r="162" spans="1:4" ht="38.4" customHeight="1" x14ac:dyDescent="0.35"/>
    <row r="163" spans="1:4" ht="18.600000000000001" customHeight="1" x14ac:dyDescent="0.35">
      <c r="A163" s="2"/>
      <c r="B163" s="2"/>
      <c r="C163" s="2"/>
      <c r="D163" s="3"/>
    </row>
    <row r="166" spans="1:4" ht="78" customHeight="1" x14ac:dyDescent="0.35"/>
    <row r="168" spans="1:4" ht="91.5" customHeight="1" x14ac:dyDescent="0.35"/>
    <row r="169" spans="1:4" ht="53.1" customHeight="1" x14ac:dyDescent="0.35"/>
    <row r="170" spans="1:4" ht="18.600000000000001" customHeight="1" x14ac:dyDescent="0.35"/>
    <row r="171" spans="1:4" ht="18.600000000000001" customHeight="1" x14ac:dyDescent="0.35"/>
  </sheetData>
  <mergeCells count="56">
    <mergeCell ref="C19:C20"/>
    <mergeCell ref="C28:C29"/>
    <mergeCell ref="C23:C24"/>
    <mergeCell ref="D16:D24"/>
    <mergeCell ref="B80:C80"/>
    <mergeCell ref="B52:B57"/>
    <mergeCell ref="C56:C57"/>
    <mergeCell ref="D53:D57"/>
    <mergeCell ref="C63:C65"/>
    <mergeCell ref="B63:B65"/>
    <mergeCell ref="D63:D65"/>
    <mergeCell ref="B66:C66"/>
    <mergeCell ref="B84:E84"/>
    <mergeCell ref="B85:E85"/>
    <mergeCell ref="B41:B42"/>
    <mergeCell ref="B43:C43"/>
    <mergeCell ref="B44:B45"/>
    <mergeCell ref="B46:C46"/>
    <mergeCell ref="B47:B50"/>
    <mergeCell ref="B51:C51"/>
    <mergeCell ref="D48:D50"/>
    <mergeCell ref="B76:B77"/>
    <mergeCell ref="B78:C78"/>
    <mergeCell ref="C68:C69"/>
    <mergeCell ref="B73:B74"/>
    <mergeCell ref="B75:C75"/>
    <mergeCell ref="B61:C61"/>
    <mergeCell ref="B59:B60"/>
    <mergeCell ref="B83:E83"/>
    <mergeCell ref="B58:C58"/>
    <mergeCell ref="D27:D30"/>
    <mergeCell ref="B32:B34"/>
    <mergeCell ref="B14:B31"/>
    <mergeCell ref="C21:C22"/>
    <mergeCell ref="D69:D70"/>
    <mergeCell ref="B67:B71"/>
    <mergeCell ref="B35:C35"/>
    <mergeCell ref="B36:B39"/>
    <mergeCell ref="B72:C72"/>
    <mergeCell ref="B40:C40"/>
    <mergeCell ref="D37:D39"/>
    <mergeCell ref="B81:E81"/>
    <mergeCell ref="B82:E82"/>
    <mergeCell ref="C16:C18"/>
    <mergeCell ref="G1:I1"/>
    <mergeCell ref="G2:I2"/>
    <mergeCell ref="G3:I3"/>
    <mergeCell ref="G4:I4"/>
    <mergeCell ref="B7:I7"/>
    <mergeCell ref="B9:I9"/>
    <mergeCell ref="B8:I8"/>
    <mergeCell ref="F11:I11"/>
    <mergeCell ref="E11:E12"/>
    <mergeCell ref="B11:B12"/>
    <mergeCell ref="C11:C12"/>
    <mergeCell ref="D11:D12"/>
  </mergeCells>
  <printOptions horizontalCentered="1"/>
  <pageMargins left="0.59055118110236227" right="0.39370078740157483" top="0.59055118110236227" bottom="0.59055118110236227" header="0.31496062992125984" footer="0.15748031496062992"/>
  <pageSetup paperSize="8" scale="130" firstPageNumber="4" fitToWidth="0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Сведения о фин-ии</vt:lpstr>
      <vt:lpstr>'Сведения о фин-ии'!Область_печати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2025-08-21T13:33:57Z</dcterms:modified>
</cp:coreProperties>
</file>