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3040" windowHeight="9390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фин-ии'!$B$1:$I$68</definedName>
  </definedNames>
  <calcPr calcId="145621"/>
</workbook>
</file>

<file path=xl/calcChain.xml><?xml version="1.0" encoding="utf-8"?>
<calcChain xmlns="http://schemas.openxmlformats.org/spreadsheetml/2006/main">
  <c r="G64" i="1" l="1"/>
  <c r="H64" i="1"/>
  <c r="I64" i="1"/>
  <c r="F64" i="1"/>
  <c r="H56" i="1" l="1"/>
  <c r="G56" i="1"/>
  <c r="F55" i="1"/>
  <c r="I56" i="1"/>
  <c r="F54" i="1"/>
  <c r="G65" i="1" l="1"/>
  <c r="G21" i="1" l="1"/>
  <c r="H21" i="1"/>
  <c r="I21" i="1"/>
  <c r="F18" i="1"/>
  <c r="F19" i="1"/>
  <c r="F20" i="1"/>
  <c r="F29" i="1" l="1"/>
  <c r="I6" i="4" l="1"/>
  <c r="I5" i="4"/>
  <c r="I4" i="4"/>
  <c r="I3" i="4"/>
  <c r="F53" i="1" l="1"/>
  <c r="F56" i="1" s="1"/>
  <c r="I62" i="1" l="1"/>
  <c r="H62" i="1"/>
  <c r="G62" i="1"/>
  <c r="I59" i="1"/>
  <c r="H59" i="1"/>
  <c r="G59" i="1"/>
  <c r="G51" i="1"/>
  <c r="H51" i="1"/>
  <c r="I51" i="1"/>
  <c r="G47" i="1"/>
  <c r="H47" i="1"/>
  <c r="I47" i="1"/>
  <c r="G42" i="1"/>
  <c r="H42" i="1"/>
  <c r="I42" i="1"/>
  <c r="G37" i="1"/>
  <c r="H37" i="1"/>
  <c r="I37" i="1"/>
  <c r="I67" i="1"/>
  <c r="C15" i="4" s="1"/>
  <c r="L24" i="4" s="1"/>
  <c r="H67" i="1"/>
  <c r="C14" i="4" s="1"/>
  <c r="K24" i="4" s="1"/>
  <c r="G67" i="1"/>
  <c r="C13" i="4" s="1"/>
  <c r="J24" i="4" s="1"/>
  <c r="I66" i="1"/>
  <c r="E15" i="4" s="1"/>
  <c r="L23" i="4" s="1"/>
  <c r="H66" i="1"/>
  <c r="E14" i="4" s="1"/>
  <c r="K23" i="4" s="1"/>
  <c r="G66" i="1"/>
  <c r="E13" i="4" s="1"/>
  <c r="J23" i="4" s="1"/>
  <c r="I65" i="1"/>
  <c r="D15" i="4" s="1"/>
  <c r="L22" i="4" s="1"/>
  <c r="H65" i="1"/>
  <c r="D14" i="4" s="1"/>
  <c r="K22" i="4" s="1"/>
  <c r="D13" i="4"/>
  <c r="J22" i="4" s="1"/>
  <c r="I22" i="4" l="1"/>
  <c r="I23" i="4"/>
  <c r="I24" i="4"/>
  <c r="I13" i="4"/>
  <c r="I12" i="4"/>
  <c r="I11" i="4"/>
  <c r="F61" i="1"/>
  <c r="F62" i="1" s="1"/>
  <c r="F58" i="1"/>
  <c r="F59" i="1" s="1"/>
  <c r="F50" i="1"/>
  <c r="F49" i="1"/>
  <c r="F65" i="1" s="1"/>
  <c r="F46" i="1"/>
  <c r="F45" i="1"/>
  <c r="F44" i="1"/>
  <c r="F41" i="1"/>
  <c r="F40" i="1"/>
  <c r="F39" i="1"/>
  <c r="F36" i="1"/>
  <c r="G34" i="1"/>
  <c r="H34" i="1"/>
  <c r="I34" i="1"/>
  <c r="F33" i="1"/>
  <c r="F34" i="1" s="1"/>
  <c r="G31" i="1"/>
  <c r="H31" i="1"/>
  <c r="I31" i="1"/>
  <c r="F30" i="1"/>
  <c r="F28" i="1"/>
  <c r="F27" i="1"/>
  <c r="F17" i="1"/>
  <c r="F21" i="1" s="1"/>
  <c r="E2" i="4"/>
  <c r="D16" i="4"/>
  <c r="C16" i="4"/>
  <c r="I70" i="1" l="1"/>
  <c r="B15" i="4"/>
  <c r="H70" i="1"/>
  <c r="B14" i="4"/>
  <c r="G70" i="1"/>
  <c r="B13" i="4"/>
  <c r="J21" i="4" s="1"/>
  <c r="F66" i="1"/>
  <c r="F37" i="1"/>
  <c r="F67" i="1"/>
  <c r="F51" i="1"/>
  <c r="F47" i="1"/>
  <c r="F42" i="1"/>
  <c r="F31" i="1"/>
  <c r="C2" i="4"/>
  <c r="E16" i="4"/>
  <c r="D2" i="4"/>
  <c r="F15" i="4" l="1"/>
  <c r="L21" i="4"/>
  <c r="F14" i="4"/>
  <c r="K21" i="4"/>
  <c r="I10" i="4"/>
  <c r="F13" i="4"/>
  <c r="B2" i="4"/>
  <c r="F2" i="4" s="1"/>
  <c r="B16" i="4"/>
  <c r="F70" i="1"/>
  <c r="I21" i="4" l="1"/>
</calcChain>
</file>

<file path=xl/sharedStrings.xml><?xml version="1.0" encoding="utf-8"?>
<sst xmlns="http://schemas.openxmlformats.org/spreadsheetml/2006/main" count="164" uniqueCount="110">
  <si>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</si>
  <si>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</si>
  <si>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</si>
  <si>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</si>
  <si>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</si>
  <si>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</si>
  <si>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</si>
  <si>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</si>
  <si>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</si>
  <si>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</si>
  <si>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</si>
  <si>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</si>
  <si>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</si>
  <si>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</si>
  <si>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</si>
  <si>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</si>
  <si>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</si>
  <si>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</si>
  <si>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</si>
  <si>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</si>
  <si>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</si>
  <si>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</si>
  <si>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</si>
  <si>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</si>
  <si>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</si>
  <si>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</si>
  <si>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</si>
  <si>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</si>
  <si>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</si>
  <si>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</si>
  <si>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</si>
  <si>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</si>
  <si>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</si>
  <si>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</si>
  <si>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</si>
  <si>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</si>
  <si>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</si>
  <si>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</si>
  <si>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</si>
  <si>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</si>
  <si>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</si>
  <si>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</si>
  <si>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</si>
  <si>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</si>
  <si>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</si>
  <si>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</si>
  <si>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</si>
  <si>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</si>
  <si>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</si>
  <si>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</si>
  <si>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</si>
  <si>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</si>
  <si>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</si>
  <si>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</si>
  <si>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</si>
  <si>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</si>
  <si>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</si>
  <si>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</si>
  <si>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</si>
  <si>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</si>
  <si>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</si>
  <si>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</si>
  <si>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</si>
  <si>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</si>
  <si>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</si>
  <si>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</si>
  <si>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</si>
  <si>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</si>
  <si>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</si>
  <si>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</si>
  <si>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</si>
  <si>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</si>
  <si>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</si>
  <si>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 xml:space="preserve">9. </t>
  </si>
  <si>
    <t xml:space="preserve">11. </t>
  </si>
  <si>
    <t>Мероприятие 1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</si>
  <si>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Мероприятие 1 Расходы на обеспечение функций органов местного самоуправления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</si>
  <si>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</si>
  <si>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</si>
  <si>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</si>
  <si>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</si>
  <si>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</si>
  <si>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</si>
  <si>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</si>
  <si>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</si>
  <si>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</si>
  <si>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</si>
  <si>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</si>
  <si>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</si>
  <si>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</si>
  <si>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</si>
  <si>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</si>
  <si>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</si>
  <si>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</si>
  <si>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</si>
  <si>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</si>
  <si>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</si>
  <si>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Приложение к постановлению Администрации</t>
  </si>
  <si>
    <t>муниципального образования "город</t>
  </si>
  <si>
    <t xml:space="preserve">Десногорск" Смоленской области от </t>
  </si>
  <si>
    <t>очередной финансовый год 2024</t>
  </si>
  <si>
    <t>1-й год планового периода 2025</t>
  </si>
  <si>
    <t>2-й год планового периода 2026</t>
  </si>
  <si>
    <t>Региональный проект "Патриотическое воспитание граждан Российской Федерации""</t>
  </si>
  <si>
    <t xml:space="preserve">Результат 1 В общеобразовательных организациях проведение мероприятия по обеспечению деятельности советников директора по воспитанию и взаимодействию с детскими общественными объединениями </t>
  </si>
  <si>
    <t>Мероприятие 1.1.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</si>
  <si>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МБУДО «Десногорская ДМШ имени М.И.Глинки», МБУДО «Десногорская ДХШ», МБУДО "Спортивная школа"</t>
  </si>
  <si>
    <t>10.</t>
  </si>
  <si>
    <t>12.</t>
  </si>
  <si>
    <t>_05.03.2024___________ № ___233______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</si>
</sst>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164" fontId="1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view="pageBreakPreview" topLeftCell="A52" zoomScaleNormal="60" zoomScaleSheetLayoutView="100" workbookViewId="0">
      <selection activeCell="G4" sqref="G4:I4"/>
    </sheetView>
  </sheetViews>
  <sheetFormatPr defaultColWidth="9.140625" defaultRowHeight="18.75" x14ac:dyDescent="0.3"/>
  <cols>
    <col min="1" max="1" width="8.42578125" style="1" customWidth="1"/>
    <col min="2" max="2" width="5" style="1" customWidth="1"/>
    <col min="3" max="3" width="61.42578125" style="1" customWidth="1"/>
    <col min="4" max="4" width="17.7109375" style="29" customWidth="1"/>
    <col min="5" max="5" width="13.140625" style="29" customWidth="1"/>
    <col min="6" max="6" width="12.28515625" style="1" customWidth="1"/>
    <col min="7" max="9" width="14.140625" style="29" customWidth="1"/>
    <col min="10" max="11" width="17.140625" style="1" customWidth="1"/>
    <col min="12" max="13" width="12.140625" style="1" bestFit="1" customWidth="1"/>
    <col min="14" max="14" width="10.7109375" style="1" bestFit="1" customWidth="1"/>
    <col min="15" max="16384" width="9.140625" style="1"/>
  </cols>
  <sheetData>
    <row r="1" spans="2:11" x14ac:dyDescent="0.3">
      <c r="G1" s="45" t="s">
        <v>97</v>
      </c>
      <c r="H1" s="45"/>
      <c r="I1" s="45"/>
    </row>
    <row r="2" spans="2:11" x14ac:dyDescent="0.3">
      <c r="G2" s="45" t="s">
        <v>98</v>
      </c>
      <c r="H2" s="45"/>
      <c r="I2" s="45"/>
    </row>
    <row r="3" spans="2:11" x14ac:dyDescent="0.3">
      <c r="G3" s="45" t="s">
        <v>99</v>
      </c>
      <c r="H3" s="45"/>
      <c r="I3" s="45"/>
    </row>
    <row r="4" spans="2:11" x14ac:dyDescent="0.3">
      <c r="G4" s="45" t="s">
        <v>109</v>
      </c>
      <c r="H4" s="45"/>
      <c r="I4" s="45"/>
    </row>
    <row r="5" spans="2:11" x14ac:dyDescent="0.3">
      <c r="G5" s="39"/>
      <c r="H5" s="39"/>
      <c r="I5" s="39"/>
    </row>
    <row r="6" spans="2:11" s="5" customFormat="1" ht="18" customHeight="1" x14ac:dyDescent="0.25">
      <c r="B6" s="34" t="s">
        <v>87</v>
      </c>
      <c r="C6" s="35"/>
      <c r="D6" s="35"/>
      <c r="E6" s="35"/>
      <c r="F6" s="35"/>
      <c r="G6" s="35"/>
      <c r="H6" s="35"/>
      <c r="I6" s="35"/>
    </row>
    <row r="7" spans="2:11" ht="46.9" customHeight="1" x14ac:dyDescent="0.3">
      <c r="B7" s="46" t="s">
        <v>24</v>
      </c>
      <c r="C7" s="46"/>
      <c r="D7" s="46"/>
      <c r="E7" s="46"/>
      <c r="F7" s="46"/>
      <c r="G7" s="46"/>
      <c r="H7" s="46"/>
      <c r="I7" s="46"/>
      <c r="J7" s="17"/>
      <c r="K7" s="17"/>
    </row>
    <row r="8" spans="2:11" ht="25.15" customHeight="1" x14ac:dyDescent="0.3">
      <c r="B8" s="48" t="s">
        <v>26</v>
      </c>
      <c r="C8" s="48"/>
      <c r="D8" s="48"/>
      <c r="E8" s="48"/>
      <c r="F8" s="48"/>
      <c r="G8" s="48"/>
      <c r="H8" s="48"/>
      <c r="I8" s="48"/>
      <c r="J8" s="14"/>
      <c r="K8" s="14"/>
    </row>
    <row r="9" spans="2:11" s="24" customFormat="1" ht="19.899999999999999" customHeight="1" x14ac:dyDescent="0.25">
      <c r="B9" s="47" t="s">
        <v>25</v>
      </c>
      <c r="C9" s="47"/>
      <c r="D9" s="47"/>
      <c r="E9" s="47"/>
      <c r="F9" s="47"/>
      <c r="G9" s="47"/>
      <c r="H9" s="47"/>
      <c r="I9" s="47"/>
      <c r="J9" s="23"/>
      <c r="K9" s="23"/>
    </row>
    <row r="11" spans="2:11" ht="47.45" customHeight="1" x14ac:dyDescent="0.3">
      <c r="B11" s="51" t="s">
        <v>0</v>
      </c>
      <c r="C11" s="51" t="s">
        <v>1</v>
      </c>
      <c r="D11" s="51" t="s">
        <v>27</v>
      </c>
      <c r="E11" s="51" t="s">
        <v>84</v>
      </c>
      <c r="F11" s="51" t="s">
        <v>80</v>
      </c>
      <c r="G11" s="51"/>
      <c r="H11" s="51"/>
      <c r="I11" s="51"/>
    </row>
    <row r="12" spans="2:11" ht="48" customHeight="1" x14ac:dyDescent="0.3">
      <c r="B12" s="51"/>
      <c r="C12" s="51"/>
      <c r="D12" s="51"/>
      <c r="E12" s="51"/>
      <c r="F12" s="41" t="s">
        <v>2</v>
      </c>
      <c r="G12" s="15" t="s">
        <v>100</v>
      </c>
      <c r="H12" s="15" t="s">
        <v>101</v>
      </c>
      <c r="I12" s="15" t="s">
        <v>102</v>
      </c>
    </row>
    <row r="13" spans="2:11" x14ac:dyDescent="0.3"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</row>
    <row r="14" spans="2:11" x14ac:dyDescent="0.3">
      <c r="B14" s="51" t="s">
        <v>28</v>
      </c>
      <c r="C14" s="40" t="s">
        <v>49</v>
      </c>
      <c r="D14" s="16"/>
      <c r="E14" s="16"/>
      <c r="F14" s="16"/>
      <c r="G14" s="16"/>
      <c r="H14" s="16"/>
      <c r="I14" s="16"/>
    </row>
    <row r="15" spans="2:11" ht="63" x14ac:dyDescent="0.3">
      <c r="B15" s="51"/>
      <c r="C15" s="40" t="s">
        <v>85</v>
      </c>
      <c r="D15" s="16"/>
      <c r="E15" s="16"/>
      <c r="F15" s="16"/>
      <c r="G15" s="16"/>
      <c r="H15" s="16"/>
      <c r="I15" s="16"/>
    </row>
    <row r="16" spans="2:11" ht="47.25" x14ac:dyDescent="0.3">
      <c r="B16" s="51"/>
      <c r="C16" s="40" t="s">
        <v>86</v>
      </c>
      <c r="D16" s="16"/>
      <c r="E16" s="16"/>
      <c r="F16" s="16"/>
      <c r="G16" s="16"/>
      <c r="H16" s="16"/>
      <c r="I16" s="16"/>
    </row>
    <row r="17" spans="1:9" ht="63" x14ac:dyDescent="0.3">
      <c r="B17" s="51"/>
      <c r="C17" s="40" t="s">
        <v>50</v>
      </c>
      <c r="D17" s="41" t="s">
        <v>81</v>
      </c>
      <c r="E17" s="33" t="s">
        <v>3</v>
      </c>
      <c r="F17" s="42">
        <f>SUM(G17:I17)</f>
        <v>10160.200000000001</v>
      </c>
      <c r="G17" s="42">
        <v>3474.8</v>
      </c>
      <c r="H17" s="42">
        <v>3270.9</v>
      </c>
      <c r="I17" s="42">
        <v>3414.5</v>
      </c>
    </row>
    <row r="18" spans="1:9" ht="31.5" x14ac:dyDescent="0.3">
      <c r="B18" s="51"/>
      <c r="C18" s="40" t="s">
        <v>103</v>
      </c>
      <c r="D18" s="51" t="s">
        <v>81</v>
      </c>
      <c r="E18" s="33"/>
      <c r="F18" s="42">
        <f t="shared" ref="F18:F20" si="0">SUM(G18:I18)</f>
        <v>0</v>
      </c>
      <c r="G18" s="42"/>
      <c r="H18" s="42"/>
      <c r="I18" s="42"/>
    </row>
    <row r="19" spans="1:9" ht="63" x14ac:dyDescent="0.3">
      <c r="B19" s="51"/>
      <c r="C19" s="40" t="s">
        <v>104</v>
      </c>
      <c r="D19" s="51"/>
      <c r="E19" s="33" t="s">
        <v>11</v>
      </c>
      <c r="F19" s="42">
        <f t="shared" si="0"/>
        <v>2966.3</v>
      </c>
      <c r="G19" s="42">
        <v>973.8</v>
      </c>
      <c r="H19" s="42">
        <v>973.8</v>
      </c>
      <c r="I19" s="42">
        <v>1018.7</v>
      </c>
    </row>
    <row r="20" spans="1:9" ht="63" x14ac:dyDescent="0.3">
      <c r="B20" s="51"/>
      <c r="C20" s="40" t="s">
        <v>105</v>
      </c>
      <c r="D20" s="51"/>
      <c r="E20" s="33" t="s">
        <v>3</v>
      </c>
      <c r="F20" s="42">
        <f t="shared" si="0"/>
        <v>91.7</v>
      </c>
      <c r="G20" s="42">
        <v>30.1</v>
      </c>
      <c r="H20" s="42">
        <v>30.1</v>
      </c>
      <c r="I20" s="42">
        <v>31.5</v>
      </c>
    </row>
    <row r="21" spans="1:9" x14ac:dyDescent="0.3">
      <c r="B21" s="50" t="s">
        <v>31</v>
      </c>
      <c r="C21" s="50"/>
      <c r="D21" s="16"/>
      <c r="E21" s="16"/>
      <c r="F21" s="27">
        <f>SUM(F17,F19+F20)</f>
        <v>13218.2</v>
      </c>
      <c r="G21" s="27">
        <f t="shared" ref="G21:I21" si="1">SUM(G17,G19+G20)</f>
        <v>4478.7</v>
      </c>
      <c r="H21" s="27">
        <f t="shared" si="1"/>
        <v>4274.8</v>
      </c>
      <c r="I21" s="27">
        <f t="shared" si="1"/>
        <v>4464.7</v>
      </c>
    </row>
    <row r="22" spans="1:9" x14ac:dyDescent="0.3">
      <c r="B22" s="51" t="s">
        <v>32</v>
      </c>
      <c r="C22" s="40" t="s">
        <v>40</v>
      </c>
      <c r="D22" s="16"/>
      <c r="E22" s="16"/>
      <c r="F22" s="42"/>
      <c r="G22" s="42"/>
      <c r="H22" s="42"/>
      <c r="I22" s="42"/>
    </row>
    <row r="23" spans="1:9" x14ac:dyDescent="0.3">
      <c r="B23" s="51"/>
      <c r="C23" s="40" t="s">
        <v>29</v>
      </c>
      <c r="D23" s="16"/>
      <c r="E23" s="16"/>
      <c r="F23" s="42"/>
      <c r="G23" s="42"/>
      <c r="H23" s="42"/>
      <c r="I23" s="42"/>
    </row>
    <row r="24" spans="1:9" x14ac:dyDescent="0.3">
      <c r="B24" s="51"/>
      <c r="C24" s="40" t="s">
        <v>30</v>
      </c>
      <c r="D24" s="16"/>
      <c r="E24" s="16"/>
      <c r="F24" s="42"/>
      <c r="G24" s="42"/>
      <c r="H24" s="42"/>
      <c r="I24" s="42"/>
    </row>
    <row r="25" spans="1:9" x14ac:dyDescent="0.3">
      <c r="B25" s="50" t="s">
        <v>33</v>
      </c>
      <c r="C25" s="50"/>
      <c r="D25" s="16"/>
      <c r="E25" s="16"/>
      <c r="F25" s="42"/>
      <c r="G25" s="42"/>
      <c r="H25" s="42"/>
      <c r="I25" s="42"/>
    </row>
    <row r="26" spans="1:9" ht="31.5" x14ac:dyDescent="0.3">
      <c r="B26" s="51" t="s">
        <v>34</v>
      </c>
      <c r="C26" s="40" t="s">
        <v>51</v>
      </c>
      <c r="D26" s="33"/>
      <c r="E26" s="33"/>
      <c r="F26" s="32"/>
      <c r="G26" s="31"/>
      <c r="H26" s="31"/>
      <c r="I26" s="31"/>
    </row>
    <row r="27" spans="1:9" ht="31.5" x14ac:dyDescent="0.3">
      <c r="A27" s="1" t="s">
        <v>8</v>
      </c>
      <c r="B27" s="51"/>
      <c r="C27" s="40" t="s">
        <v>52</v>
      </c>
      <c r="D27" s="52" t="s">
        <v>79</v>
      </c>
      <c r="E27" s="33" t="s">
        <v>3</v>
      </c>
      <c r="F27" s="42">
        <f t="shared" ref="F27:F28" si="2">SUM(G27:I27)</f>
        <v>12779.400000000001</v>
      </c>
      <c r="G27" s="31">
        <v>4259.8</v>
      </c>
      <c r="H27" s="31">
        <v>4259.8</v>
      </c>
      <c r="I27" s="31">
        <v>4259.8</v>
      </c>
    </row>
    <row r="28" spans="1:9" ht="31.5" x14ac:dyDescent="0.3">
      <c r="A28" s="1" t="s">
        <v>6</v>
      </c>
      <c r="B28" s="51"/>
      <c r="C28" s="40" t="s">
        <v>93</v>
      </c>
      <c r="D28" s="52"/>
      <c r="E28" s="33" t="s">
        <v>3</v>
      </c>
      <c r="F28" s="42">
        <f t="shared" si="2"/>
        <v>4071.6000000000004</v>
      </c>
      <c r="G28" s="31">
        <v>1357.2</v>
      </c>
      <c r="H28" s="31">
        <v>1357.2</v>
      </c>
      <c r="I28" s="31">
        <v>1357.2</v>
      </c>
    </row>
    <row r="29" spans="1:9" ht="47.25" x14ac:dyDescent="0.3">
      <c r="A29" s="1" t="s">
        <v>9</v>
      </c>
      <c r="B29" s="51"/>
      <c r="C29" s="40" t="s">
        <v>53</v>
      </c>
      <c r="D29" s="52"/>
      <c r="E29" s="33" t="s">
        <v>3</v>
      </c>
      <c r="F29" s="42">
        <f>SUM(G29:I29)</f>
        <v>15441.900000000001</v>
      </c>
      <c r="G29" s="31">
        <v>5147.3</v>
      </c>
      <c r="H29" s="31">
        <v>5147.3</v>
      </c>
      <c r="I29" s="31">
        <v>5147.3</v>
      </c>
    </row>
    <row r="30" spans="1:9" ht="77.45" customHeight="1" x14ac:dyDescent="0.3">
      <c r="A30" s="1" t="s">
        <v>7</v>
      </c>
      <c r="B30" s="51"/>
      <c r="C30" s="40" t="s">
        <v>54</v>
      </c>
      <c r="D30" s="52"/>
      <c r="E30" s="33" t="s">
        <v>3</v>
      </c>
      <c r="F30" s="42">
        <f>SUM(G30:I30)</f>
        <v>2397</v>
      </c>
      <c r="G30" s="31">
        <v>799</v>
      </c>
      <c r="H30" s="31">
        <v>799</v>
      </c>
      <c r="I30" s="31">
        <v>799</v>
      </c>
    </row>
    <row r="31" spans="1:9" x14ac:dyDescent="0.3">
      <c r="B31" s="50" t="s">
        <v>35</v>
      </c>
      <c r="C31" s="50"/>
      <c r="D31" s="33"/>
      <c r="E31" s="33"/>
      <c r="F31" s="25">
        <f>SUM(F27:F30)</f>
        <v>34689.9</v>
      </c>
      <c r="G31" s="25">
        <f t="shared" ref="G31:I31" si="3">SUM(G27:G30)</f>
        <v>11563.3</v>
      </c>
      <c r="H31" s="25">
        <f t="shared" si="3"/>
        <v>11563.3</v>
      </c>
      <c r="I31" s="25">
        <f t="shared" si="3"/>
        <v>11563.3</v>
      </c>
    </row>
    <row r="32" spans="1:9" ht="31.5" x14ac:dyDescent="0.3">
      <c r="B32" s="51" t="s">
        <v>57</v>
      </c>
      <c r="C32" s="40" t="s">
        <v>55</v>
      </c>
      <c r="D32" s="33"/>
      <c r="E32" s="33"/>
      <c r="F32" s="32"/>
      <c r="G32" s="31"/>
      <c r="H32" s="31"/>
      <c r="I32" s="31"/>
    </row>
    <row r="33" spans="1:9" ht="45" x14ac:dyDescent="0.3">
      <c r="A33" s="1" t="s">
        <v>10</v>
      </c>
      <c r="B33" s="51"/>
      <c r="C33" s="40" t="s">
        <v>56</v>
      </c>
      <c r="D33" s="33" t="s">
        <v>79</v>
      </c>
      <c r="E33" s="33" t="s">
        <v>3</v>
      </c>
      <c r="F33" s="42">
        <f>SUM(G33:I33)</f>
        <v>5016</v>
      </c>
      <c r="G33" s="31">
        <v>1672</v>
      </c>
      <c r="H33" s="31">
        <v>1672</v>
      </c>
      <c r="I33" s="31">
        <v>1672</v>
      </c>
    </row>
    <row r="34" spans="1:9" x14ac:dyDescent="0.3">
      <c r="B34" s="50" t="s">
        <v>35</v>
      </c>
      <c r="C34" s="50"/>
      <c r="D34" s="33"/>
      <c r="E34" s="33"/>
      <c r="F34" s="25">
        <f>SUM(F33)</f>
        <v>5016</v>
      </c>
      <c r="G34" s="25">
        <f t="shared" ref="G34:I34" si="4">SUM(G33)</f>
        <v>1672</v>
      </c>
      <c r="H34" s="25">
        <f t="shared" si="4"/>
        <v>1672</v>
      </c>
      <c r="I34" s="25">
        <f t="shared" si="4"/>
        <v>1672</v>
      </c>
    </row>
    <row r="35" spans="1:9" ht="31.5" x14ac:dyDescent="0.3">
      <c r="B35" s="51" t="s">
        <v>58</v>
      </c>
      <c r="C35" s="40" t="s">
        <v>60</v>
      </c>
      <c r="D35" s="33"/>
      <c r="E35" s="33"/>
      <c r="F35" s="32"/>
      <c r="G35" s="31"/>
      <c r="H35" s="31"/>
      <c r="I35" s="31"/>
    </row>
    <row r="36" spans="1:9" ht="45" x14ac:dyDescent="0.3">
      <c r="B36" s="51"/>
      <c r="C36" s="40" t="s">
        <v>63</v>
      </c>
      <c r="D36" s="33" t="s">
        <v>79</v>
      </c>
      <c r="E36" s="33" t="s">
        <v>4</v>
      </c>
      <c r="F36" s="42">
        <f>SUM(G36:I36)</f>
        <v>277.79999999999995</v>
      </c>
      <c r="G36" s="31">
        <v>92.6</v>
      </c>
      <c r="H36" s="31">
        <v>92.6</v>
      </c>
      <c r="I36" s="31">
        <v>92.6</v>
      </c>
    </row>
    <row r="37" spans="1:9" x14ac:dyDescent="0.3">
      <c r="B37" s="50" t="s">
        <v>35</v>
      </c>
      <c r="C37" s="50"/>
      <c r="D37" s="33"/>
      <c r="E37" s="33"/>
      <c r="F37" s="25">
        <f>SUM(F36)</f>
        <v>277.79999999999995</v>
      </c>
      <c r="G37" s="25">
        <f t="shared" ref="G37:I37" si="5">SUM(G36)</f>
        <v>92.6</v>
      </c>
      <c r="H37" s="25">
        <f t="shared" si="5"/>
        <v>92.6</v>
      </c>
      <c r="I37" s="25">
        <f t="shared" si="5"/>
        <v>92.6</v>
      </c>
    </row>
    <row r="38" spans="1:9" ht="31.5" x14ac:dyDescent="0.3">
      <c r="B38" s="51" t="s">
        <v>59</v>
      </c>
      <c r="C38" s="40" t="s">
        <v>61</v>
      </c>
      <c r="D38" s="33"/>
      <c r="E38" s="33"/>
      <c r="F38" s="32"/>
      <c r="G38" s="31"/>
      <c r="H38" s="31"/>
      <c r="I38" s="31"/>
    </row>
    <row r="39" spans="1:9" ht="31.5" x14ac:dyDescent="0.3">
      <c r="B39" s="51"/>
      <c r="C39" s="40" t="s">
        <v>62</v>
      </c>
      <c r="D39" s="52" t="s">
        <v>82</v>
      </c>
      <c r="E39" s="33" t="s">
        <v>4</v>
      </c>
      <c r="F39" s="42">
        <f t="shared" ref="F39:F41" si="6">SUM(G39:I39)</f>
        <v>269297.2</v>
      </c>
      <c r="G39" s="31">
        <v>88800.3</v>
      </c>
      <c r="H39" s="31">
        <v>89127.1</v>
      </c>
      <c r="I39" s="31">
        <v>91369.8</v>
      </c>
    </row>
    <row r="40" spans="1:9" ht="31.5" x14ac:dyDescent="0.3">
      <c r="B40" s="51"/>
      <c r="C40" s="40" t="s">
        <v>64</v>
      </c>
      <c r="D40" s="52"/>
      <c r="E40" s="33" t="s">
        <v>4</v>
      </c>
      <c r="F40" s="42">
        <f t="shared" si="6"/>
        <v>164</v>
      </c>
      <c r="G40" s="31">
        <v>82</v>
      </c>
      <c r="H40" s="31">
        <v>0</v>
      </c>
      <c r="I40" s="31">
        <v>82</v>
      </c>
    </row>
    <row r="41" spans="1:9" ht="47.25" x14ac:dyDescent="0.3">
      <c r="B41" s="51"/>
      <c r="C41" s="40" t="s">
        <v>65</v>
      </c>
      <c r="D41" s="52"/>
      <c r="E41" s="33" t="s">
        <v>3</v>
      </c>
      <c r="F41" s="42">
        <f t="shared" si="6"/>
        <v>299173</v>
      </c>
      <c r="G41" s="31">
        <v>93700.4</v>
      </c>
      <c r="H41" s="31">
        <v>100131.5</v>
      </c>
      <c r="I41" s="31">
        <v>105341.1</v>
      </c>
    </row>
    <row r="42" spans="1:9" x14ac:dyDescent="0.3">
      <c r="B42" s="50" t="s">
        <v>35</v>
      </c>
      <c r="C42" s="50"/>
      <c r="D42" s="33"/>
      <c r="E42" s="33"/>
      <c r="F42" s="25">
        <f>SUM(F39:F41)</f>
        <v>568634.19999999995</v>
      </c>
      <c r="G42" s="25">
        <f t="shared" ref="G42:I42" si="7">SUM(G39:G41)</f>
        <v>182582.7</v>
      </c>
      <c r="H42" s="25">
        <f t="shared" si="7"/>
        <v>189258.6</v>
      </c>
      <c r="I42" s="25">
        <f t="shared" si="7"/>
        <v>196792.90000000002</v>
      </c>
    </row>
    <row r="43" spans="1:9" ht="31.5" x14ac:dyDescent="0.3">
      <c r="B43" s="51" t="s">
        <v>66</v>
      </c>
      <c r="C43" s="40" t="s">
        <v>67</v>
      </c>
      <c r="D43" s="33"/>
      <c r="E43" s="33"/>
      <c r="F43" s="32"/>
      <c r="G43" s="31"/>
      <c r="H43" s="31"/>
      <c r="I43" s="31"/>
    </row>
    <row r="44" spans="1:9" ht="31.5" x14ac:dyDescent="0.3">
      <c r="B44" s="51"/>
      <c r="C44" s="40" t="s">
        <v>62</v>
      </c>
      <c r="D44" s="52" t="s">
        <v>81</v>
      </c>
      <c r="E44" s="33" t="s">
        <v>4</v>
      </c>
      <c r="F44" s="42">
        <f t="shared" ref="F44:F46" si="8">SUM(G44:I44)</f>
        <v>55336.4</v>
      </c>
      <c r="G44" s="31">
        <v>18906.400000000001</v>
      </c>
      <c r="H44" s="31">
        <v>18215</v>
      </c>
      <c r="I44" s="31">
        <v>18215</v>
      </c>
    </row>
    <row r="45" spans="1:9" ht="31.5" x14ac:dyDescent="0.3">
      <c r="B45" s="51"/>
      <c r="C45" s="40" t="s">
        <v>64</v>
      </c>
      <c r="D45" s="52"/>
      <c r="E45" s="33" t="s">
        <v>4</v>
      </c>
      <c r="F45" s="42">
        <f t="shared" si="8"/>
        <v>100.4</v>
      </c>
      <c r="G45" s="31">
        <v>50.2</v>
      </c>
      <c r="H45" s="31">
        <v>0</v>
      </c>
      <c r="I45" s="31">
        <v>50.2</v>
      </c>
    </row>
    <row r="46" spans="1:9" ht="63" x14ac:dyDescent="0.3">
      <c r="B46" s="51"/>
      <c r="C46" s="40" t="s">
        <v>68</v>
      </c>
      <c r="D46" s="52"/>
      <c r="E46" s="33" t="s">
        <v>3</v>
      </c>
      <c r="F46" s="42">
        <f t="shared" si="8"/>
        <v>449599.19999999995</v>
      </c>
      <c r="G46" s="31">
        <v>142673.9</v>
      </c>
      <c r="H46" s="31">
        <v>150352.9</v>
      </c>
      <c r="I46" s="31">
        <v>156572.4</v>
      </c>
    </row>
    <row r="47" spans="1:9" x14ac:dyDescent="0.3">
      <c r="B47" s="50" t="s">
        <v>35</v>
      </c>
      <c r="C47" s="50"/>
      <c r="D47" s="33"/>
      <c r="E47" s="33"/>
      <c r="F47" s="25">
        <f>SUM(F44:F46)</f>
        <v>505035.99999999994</v>
      </c>
      <c r="G47" s="25">
        <f t="shared" ref="G47:I47" si="9">SUM(G44:G46)</f>
        <v>161630.5</v>
      </c>
      <c r="H47" s="25">
        <f t="shared" si="9"/>
        <v>168567.9</v>
      </c>
      <c r="I47" s="25">
        <f t="shared" si="9"/>
        <v>174837.6</v>
      </c>
    </row>
    <row r="48" spans="1:9" ht="31.5" x14ac:dyDescent="0.3">
      <c r="B48" s="51" t="s">
        <v>69</v>
      </c>
      <c r="C48" s="40" t="s">
        <v>70</v>
      </c>
      <c r="D48" s="33"/>
      <c r="E48" s="33"/>
      <c r="F48" s="32"/>
      <c r="G48" s="31"/>
      <c r="H48" s="31"/>
      <c r="I48" s="31"/>
    </row>
    <row r="49" spans="2:9" ht="63" x14ac:dyDescent="0.3">
      <c r="B49" s="51"/>
      <c r="C49" s="40" t="s">
        <v>71</v>
      </c>
      <c r="D49" s="52" t="s">
        <v>81</v>
      </c>
      <c r="E49" s="33" t="s">
        <v>11</v>
      </c>
      <c r="F49" s="42">
        <f t="shared" ref="F49:F50" si="10">SUM(G49:I49)</f>
        <v>29060.699999999997</v>
      </c>
      <c r="G49" s="31">
        <v>9686.9</v>
      </c>
      <c r="H49" s="31">
        <v>9686.9</v>
      </c>
      <c r="I49" s="31">
        <v>9686.9</v>
      </c>
    </row>
    <row r="50" spans="2:9" ht="31.5" x14ac:dyDescent="0.3">
      <c r="B50" s="51"/>
      <c r="C50" s="40" t="s">
        <v>72</v>
      </c>
      <c r="D50" s="52"/>
      <c r="E50" s="33" t="s">
        <v>3</v>
      </c>
      <c r="F50" s="42">
        <f t="shared" si="10"/>
        <v>4997.1000000000004</v>
      </c>
      <c r="G50" s="31">
        <v>1665.7</v>
      </c>
      <c r="H50" s="31">
        <v>1665.7</v>
      </c>
      <c r="I50" s="31">
        <v>1665.7</v>
      </c>
    </row>
    <row r="51" spans="2:9" x14ac:dyDescent="0.3">
      <c r="B51" s="50" t="s">
        <v>35</v>
      </c>
      <c r="C51" s="50"/>
      <c r="D51" s="33"/>
      <c r="E51" s="33"/>
      <c r="F51" s="25">
        <f>SUM(F49:F50)</f>
        <v>34057.799999999996</v>
      </c>
      <c r="G51" s="25">
        <f t="shared" ref="G51:I51" si="11">SUM(G49:G50)</f>
        <v>11352.6</v>
      </c>
      <c r="H51" s="25">
        <f t="shared" si="11"/>
        <v>11352.6</v>
      </c>
      <c r="I51" s="25">
        <f t="shared" si="11"/>
        <v>11352.6</v>
      </c>
    </row>
    <row r="52" spans="2:9" ht="28.9" customHeight="1" x14ac:dyDescent="0.3">
      <c r="B52" s="51" t="s">
        <v>73</v>
      </c>
      <c r="C52" s="40" t="s">
        <v>94</v>
      </c>
      <c r="D52" s="33"/>
      <c r="E52" s="33"/>
      <c r="F52" s="32"/>
      <c r="G52" s="31"/>
      <c r="H52" s="31"/>
      <c r="I52" s="31"/>
    </row>
    <row r="53" spans="2:9" ht="30" x14ac:dyDescent="0.3">
      <c r="B53" s="51"/>
      <c r="C53" s="53" t="s">
        <v>62</v>
      </c>
      <c r="D53" s="33" t="s">
        <v>83</v>
      </c>
      <c r="E53" s="33" t="s">
        <v>4</v>
      </c>
      <c r="F53" s="42">
        <f>SUM(G53:I53)</f>
        <v>38896.44</v>
      </c>
      <c r="G53" s="31">
        <v>13017.64</v>
      </c>
      <c r="H53" s="31">
        <v>12939.4</v>
      </c>
      <c r="I53" s="31">
        <v>12939.4</v>
      </c>
    </row>
    <row r="54" spans="2:9" ht="124.15" customHeight="1" x14ac:dyDescent="0.3">
      <c r="B54" s="51"/>
      <c r="C54" s="53"/>
      <c r="D54" s="52" t="s">
        <v>106</v>
      </c>
      <c r="E54" s="33" t="s">
        <v>4</v>
      </c>
      <c r="F54" s="42">
        <f>SUM(G54:I54)</f>
        <v>93409.1</v>
      </c>
      <c r="G54" s="31">
        <v>31204.3</v>
      </c>
      <c r="H54" s="31">
        <v>31102.400000000001</v>
      </c>
      <c r="I54" s="31">
        <v>31102.400000000001</v>
      </c>
    </row>
    <row r="55" spans="2:9" ht="31.5" x14ac:dyDescent="0.3">
      <c r="B55" s="51"/>
      <c r="C55" s="44" t="s">
        <v>64</v>
      </c>
      <c r="D55" s="52"/>
      <c r="E55" s="33" t="s">
        <v>4</v>
      </c>
      <c r="F55" s="42">
        <f>SUM(G55:I55)</f>
        <v>6.3</v>
      </c>
      <c r="G55" s="31">
        <v>6.3</v>
      </c>
      <c r="H55" s="31">
        <v>0</v>
      </c>
      <c r="I55" s="31">
        <v>0</v>
      </c>
    </row>
    <row r="56" spans="2:9" x14ac:dyDescent="0.3">
      <c r="B56" s="50" t="s">
        <v>35</v>
      </c>
      <c r="C56" s="50"/>
      <c r="D56" s="33"/>
      <c r="E56" s="33"/>
      <c r="F56" s="25">
        <f>SUM(F53:F55)</f>
        <v>132311.84</v>
      </c>
      <c r="G56" s="25">
        <f>SUM(G53:G55)</f>
        <v>44228.240000000005</v>
      </c>
      <c r="H56" s="25">
        <f>SUM(H53:H55)</f>
        <v>44041.8</v>
      </c>
      <c r="I56" s="25">
        <f>SUM(I53:I55)</f>
        <v>44041.8</v>
      </c>
    </row>
    <row r="57" spans="2:9" ht="31.5" x14ac:dyDescent="0.3">
      <c r="B57" s="51" t="s">
        <v>107</v>
      </c>
      <c r="C57" s="40" t="s">
        <v>95</v>
      </c>
      <c r="D57" s="33"/>
      <c r="E57" s="33"/>
      <c r="F57" s="32"/>
      <c r="G57" s="31"/>
      <c r="H57" s="31"/>
      <c r="I57" s="31"/>
    </row>
    <row r="58" spans="2:9" ht="110.25" x14ac:dyDescent="0.3">
      <c r="B58" s="51"/>
      <c r="C58" s="40" t="s">
        <v>75</v>
      </c>
      <c r="D58" s="33" t="s">
        <v>79</v>
      </c>
      <c r="E58" s="33" t="s">
        <v>3</v>
      </c>
      <c r="F58" s="42">
        <f>SUM(G58:I58)</f>
        <v>2652.3</v>
      </c>
      <c r="G58" s="31">
        <v>884.1</v>
      </c>
      <c r="H58" s="31">
        <v>884.1</v>
      </c>
      <c r="I58" s="31">
        <v>884.1</v>
      </c>
    </row>
    <row r="59" spans="2:9" x14ac:dyDescent="0.3">
      <c r="B59" s="50" t="s">
        <v>35</v>
      </c>
      <c r="C59" s="50"/>
      <c r="D59" s="33"/>
      <c r="E59" s="33"/>
      <c r="F59" s="25">
        <f>SUM(F58)</f>
        <v>2652.3</v>
      </c>
      <c r="G59" s="25">
        <f t="shared" ref="G59" si="12">SUM(G58)</f>
        <v>884.1</v>
      </c>
      <c r="H59" s="25">
        <f t="shared" ref="H59" si="13">SUM(H58)</f>
        <v>884.1</v>
      </c>
      <c r="I59" s="25">
        <f t="shared" ref="I59" si="14">SUM(I58)</f>
        <v>884.1</v>
      </c>
    </row>
    <row r="60" spans="2:9" ht="31.5" x14ac:dyDescent="0.3">
      <c r="B60" s="51" t="s">
        <v>74</v>
      </c>
      <c r="C60" s="40" t="s">
        <v>96</v>
      </c>
      <c r="D60" s="33"/>
      <c r="E60" s="33"/>
      <c r="F60" s="32"/>
      <c r="G60" s="31"/>
      <c r="H60" s="31"/>
      <c r="I60" s="31"/>
    </row>
    <row r="61" spans="2:9" ht="45" x14ac:dyDescent="0.3">
      <c r="B61" s="51"/>
      <c r="C61" s="40" t="s">
        <v>76</v>
      </c>
      <c r="D61" s="33" t="s">
        <v>79</v>
      </c>
      <c r="E61" s="33" t="s">
        <v>4</v>
      </c>
      <c r="F61" s="42">
        <f>SUM(G61:I61)</f>
        <v>12249.599999999999</v>
      </c>
      <c r="G61" s="31">
        <v>4083.2</v>
      </c>
      <c r="H61" s="31">
        <v>4083.2</v>
      </c>
      <c r="I61" s="31">
        <v>4083.2</v>
      </c>
    </row>
    <row r="62" spans="2:9" x14ac:dyDescent="0.3">
      <c r="B62" s="50" t="s">
        <v>35</v>
      </c>
      <c r="C62" s="50"/>
      <c r="D62" s="33"/>
      <c r="E62" s="33"/>
      <c r="F62" s="25">
        <f>SUM(F61)</f>
        <v>12249.599999999999</v>
      </c>
      <c r="G62" s="25">
        <f t="shared" ref="G62" si="15">SUM(G61)</f>
        <v>4083.2</v>
      </c>
      <c r="H62" s="25">
        <f t="shared" ref="H62" si="16">SUM(H61)</f>
        <v>4083.2</v>
      </c>
      <c r="I62" s="25">
        <f t="shared" ref="I62" si="17">SUM(I61)</f>
        <v>4083.2</v>
      </c>
    </row>
    <row r="63" spans="2:9" x14ac:dyDescent="0.3">
      <c r="B63" s="41" t="s">
        <v>108</v>
      </c>
      <c r="C63" s="40" t="s">
        <v>36</v>
      </c>
      <c r="D63" s="33"/>
      <c r="E63" s="33"/>
      <c r="F63" s="32"/>
      <c r="G63" s="31"/>
      <c r="H63" s="31"/>
      <c r="I63" s="31"/>
    </row>
    <row r="64" spans="2:9" ht="18" customHeight="1" x14ac:dyDescent="0.3">
      <c r="B64" s="49" t="s">
        <v>37</v>
      </c>
      <c r="C64" s="49"/>
      <c r="D64" s="49"/>
      <c r="E64" s="49"/>
      <c r="F64" s="43">
        <f>SUM(F62,F59,F56,F51,F47,F42,F37,F34,F31,F21)</f>
        <v>1308143.6399999997</v>
      </c>
      <c r="G64" s="43">
        <f t="shared" ref="G64:I64" si="18">SUM(G62,G59,G56,G51,G47,G42,G37,G34,G31,G21)</f>
        <v>422567.94</v>
      </c>
      <c r="H64" s="43">
        <f t="shared" si="18"/>
        <v>435790.89999999997</v>
      </c>
      <c r="I64" s="43">
        <f t="shared" si="18"/>
        <v>449784.80000000005</v>
      </c>
    </row>
    <row r="65" spans="2:9" ht="18" customHeight="1" x14ac:dyDescent="0.3">
      <c r="B65" s="49" t="s">
        <v>12</v>
      </c>
      <c r="C65" s="49"/>
      <c r="D65" s="49"/>
      <c r="E65" s="49"/>
      <c r="F65" s="26">
        <f>SUMIF($E$17:$E$63,"федераль*",$F$17:$F$63)</f>
        <v>32026.999999999996</v>
      </c>
      <c r="G65" s="27">
        <f>SUMIF($E$17:$E$63,"федераль*",$G$17:$G$63)</f>
        <v>10660.699999999999</v>
      </c>
      <c r="H65" s="27">
        <f>SUMIF($E$17:$E$63,"федераль*",$H$17:$H$63)</f>
        <v>10660.699999999999</v>
      </c>
      <c r="I65" s="27">
        <f>SUMIF($E$17:$E$63,"федераль*",$I$17:$I$63)</f>
        <v>10705.6</v>
      </c>
    </row>
    <row r="66" spans="2:9" ht="18" customHeight="1" x14ac:dyDescent="0.3">
      <c r="B66" s="49" t="s">
        <v>5</v>
      </c>
      <c r="C66" s="49"/>
      <c r="D66" s="49"/>
      <c r="E66" s="49"/>
      <c r="F66" s="26">
        <f>SUMIF($E$17:$E$63,"област*",$F$17:$F$63)</f>
        <v>806379.4</v>
      </c>
      <c r="G66" s="27">
        <f>SUMIF($E$17:$E$63,"област*",$G$17:$G$63)</f>
        <v>255664.30000000002</v>
      </c>
      <c r="H66" s="27">
        <f>SUMIF($E$17:$E$63,"област*",$H$17:$H$63)</f>
        <v>269570.5</v>
      </c>
      <c r="I66" s="27">
        <f>SUMIF($E$17:$E$63,"област*",$I$17:$I$63)</f>
        <v>281144.59999999998</v>
      </c>
    </row>
    <row r="67" spans="2:9" ht="18" customHeight="1" x14ac:dyDescent="0.3">
      <c r="B67" s="49" t="s">
        <v>38</v>
      </c>
      <c r="C67" s="49"/>
      <c r="D67" s="49"/>
      <c r="E67" s="49"/>
      <c r="F67" s="26">
        <f>SUMIF($E$17:$E$63,"местный*",$F$17:$F$63)</f>
        <v>469737.24000000005</v>
      </c>
      <c r="G67" s="27">
        <f>SUMIF($E$17:$E$63,"местный*",$G$17:$G$63)</f>
        <v>156242.94</v>
      </c>
      <c r="H67" s="27">
        <f>SUMIF($E$17:$E$63,"местный*",$H$17:$H$63)</f>
        <v>155559.70000000001</v>
      </c>
      <c r="I67" s="27">
        <f>SUMIF($E$17:$E$63,"местный*",$I$17:$I$63)</f>
        <v>157934.6</v>
      </c>
    </row>
    <row r="68" spans="2:9" ht="18" customHeight="1" x14ac:dyDescent="0.3">
      <c r="B68" s="49" t="s">
        <v>39</v>
      </c>
      <c r="C68" s="49"/>
      <c r="D68" s="49"/>
      <c r="E68" s="49"/>
      <c r="F68" s="26">
        <v>0</v>
      </c>
      <c r="G68" s="27">
        <v>0</v>
      </c>
      <c r="H68" s="27">
        <v>0</v>
      </c>
      <c r="I68" s="27">
        <v>0</v>
      </c>
    </row>
    <row r="70" spans="2:9" ht="18" customHeight="1" x14ac:dyDescent="0.3">
      <c r="F70" s="28">
        <f>SUM(F65:F68)-F64</f>
        <v>0</v>
      </c>
      <c r="G70" s="28">
        <f t="shared" ref="G70:I70" si="19">SUM(G65:G68)-G64</f>
        <v>0</v>
      </c>
      <c r="H70" s="28">
        <f t="shared" si="19"/>
        <v>0</v>
      </c>
      <c r="I70" s="28">
        <f t="shared" si="19"/>
        <v>0</v>
      </c>
    </row>
    <row r="71" spans="2:9" ht="18" customHeight="1" x14ac:dyDescent="0.3"/>
    <row r="72" spans="2:9" ht="18" customHeight="1" x14ac:dyDescent="0.3"/>
    <row r="77" spans="2:9" ht="113.45" customHeight="1" x14ac:dyDescent="0.3"/>
    <row r="78" spans="2:9" ht="39.6" customHeight="1" x14ac:dyDescent="0.3"/>
    <row r="79" spans="2:9" ht="53.45" customHeight="1" x14ac:dyDescent="0.3"/>
    <row r="80" spans="2:9" ht="40.15" customHeight="1" x14ac:dyDescent="0.3"/>
    <row r="81" spans="4:9" ht="35.450000000000003" customHeight="1" x14ac:dyDescent="0.3"/>
    <row r="82" spans="4:9" s="11" customFormat="1" ht="20.45" customHeight="1" x14ac:dyDescent="0.25">
      <c r="D82" s="29"/>
      <c r="E82" s="29"/>
      <c r="G82" s="29"/>
      <c r="H82" s="29"/>
      <c r="I82" s="29"/>
    </row>
    <row r="83" spans="4:9" s="11" customFormat="1" ht="20.45" customHeight="1" x14ac:dyDescent="0.25">
      <c r="D83" s="29"/>
      <c r="E83" s="29"/>
      <c r="G83" s="29"/>
      <c r="H83" s="29"/>
      <c r="I83" s="29"/>
    </row>
    <row r="84" spans="4:9" ht="20.45" customHeight="1" x14ac:dyDescent="0.3"/>
    <row r="86" spans="4:9" ht="78.599999999999994" customHeight="1" x14ac:dyDescent="0.3"/>
    <row r="92" spans="4:9" ht="40.9" customHeight="1" x14ac:dyDescent="0.3"/>
    <row r="93" spans="4:9" ht="75.95" customHeight="1" x14ac:dyDescent="0.3"/>
    <row r="94" spans="4:9" ht="78.599999999999994" customHeight="1" x14ac:dyDescent="0.3"/>
    <row r="95" spans="4:9" s="4" customFormat="1" ht="37.5" customHeight="1" x14ac:dyDescent="0.3">
      <c r="D95" s="30"/>
      <c r="E95" s="30"/>
      <c r="G95" s="30"/>
      <c r="H95" s="30"/>
      <c r="I95" s="30"/>
    </row>
    <row r="96" spans="4:9" ht="35.450000000000003" customHeight="1" x14ac:dyDescent="0.3"/>
    <row r="97" spans="4:9" ht="25.9" customHeight="1" x14ac:dyDescent="0.3"/>
    <row r="99" spans="4:9" ht="60" customHeight="1" x14ac:dyDescent="0.3"/>
    <row r="100" spans="4:9" ht="36" customHeight="1" x14ac:dyDescent="0.3"/>
    <row r="101" spans="4:9" ht="57" customHeight="1" x14ac:dyDescent="0.3"/>
    <row r="102" spans="4:9" ht="38.450000000000003" customHeight="1" x14ac:dyDescent="0.3"/>
    <row r="103" spans="4:9" ht="23.45" customHeight="1" x14ac:dyDescent="0.3"/>
    <row r="104" spans="4:9" ht="55.15" customHeight="1" x14ac:dyDescent="0.3"/>
    <row r="108" spans="4:9" ht="55.15" customHeight="1" x14ac:dyDescent="0.3"/>
    <row r="109" spans="4:9" s="4" customFormat="1" ht="22.15" customHeight="1" x14ac:dyDescent="0.3">
      <c r="D109" s="30"/>
      <c r="E109" s="30"/>
      <c r="G109" s="30"/>
      <c r="H109" s="30"/>
      <c r="I109" s="30"/>
    </row>
    <row r="110" spans="4:9" s="4" customFormat="1" ht="22.15" customHeight="1" x14ac:dyDescent="0.3">
      <c r="D110" s="30"/>
      <c r="E110" s="30"/>
      <c r="G110" s="30"/>
      <c r="H110" s="30"/>
      <c r="I110" s="30"/>
    </row>
    <row r="111" spans="4:9" s="4" customFormat="1" ht="22.15" customHeight="1" x14ac:dyDescent="0.3">
      <c r="D111" s="30"/>
      <c r="E111" s="30"/>
      <c r="G111" s="30"/>
      <c r="H111" s="30"/>
      <c r="I111" s="30"/>
    </row>
    <row r="112" spans="4:9" ht="35.1" customHeight="1" x14ac:dyDescent="0.3"/>
    <row r="113" spans="4:9" s="4" customFormat="1" ht="23.45" customHeight="1" x14ac:dyDescent="0.3">
      <c r="D113" s="30"/>
      <c r="E113" s="30"/>
      <c r="G113" s="30"/>
      <c r="H113" s="30"/>
      <c r="I113" s="30"/>
    </row>
    <row r="114" spans="4:9" s="4" customFormat="1" ht="42" customHeight="1" x14ac:dyDescent="0.3">
      <c r="D114" s="30"/>
      <c r="E114" s="30"/>
      <c r="G114" s="30"/>
      <c r="H114" s="30"/>
      <c r="I114" s="30"/>
    </row>
    <row r="115" spans="4:9" s="4" customFormat="1" ht="59.45" customHeight="1" x14ac:dyDescent="0.3">
      <c r="D115" s="30"/>
      <c r="E115" s="30"/>
      <c r="G115" s="30"/>
      <c r="H115" s="30"/>
      <c r="I115" s="30"/>
    </row>
    <row r="116" spans="4:9" s="4" customFormat="1" ht="29.45" customHeight="1" x14ac:dyDescent="0.3">
      <c r="D116" s="30"/>
      <c r="E116" s="30"/>
      <c r="G116" s="30"/>
      <c r="H116" s="30"/>
      <c r="I116" s="30"/>
    </row>
    <row r="117" spans="4:9" s="4" customFormat="1" ht="29.45" customHeight="1" x14ac:dyDescent="0.3">
      <c r="D117" s="30"/>
      <c r="E117" s="30"/>
      <c r="G117" s="30"/>
      <c r="H117" s="30"/>
      <c r="I117" s="30"/>
    </row>
    <row r="118" spans="4:9" s="4" customFormat="1" ht="29.45" customHeight="1" x14ac:dyDescent="0.3">
      <c r="D118" s="30"/>
      <c r="E118" s="30"/>
      <c r="G118" s="30"/>
      <c r="H118" s="30"/>
      <c r="I118" s="30"/>
    </row>
    <row r="119" spans="4:9" s="4" customFormat="1" ht="37.9" customHeight="1" x14ac:dyDescent="0.3">
      <c r="D119" s="30"/>
      <c r="E119" s="30"/>
      <c r="G119" s="30"/>
      <c r="H119" s="30"/>
      <c r="I119" s="30"/>
    </row>
    <row r="120" spans="4:9" s="4" customFormat="1" ht="23.45" customHeight="1" x14ac:dyDescent="0.3">
      <c r="D120" s="30"/>
      <c r="E120" s="30"/>
      <c r="G120" s="30"/>
      <c r="H120" s="30"/>
      <c r="I120" s="30"/>
    </row>
    <row r="121" spans="4:9" s="4" customFormat="1" ht="55.15" customHeight="1" x14ac:dyDescent="0.3">
      <c r="D121" s="30"/>
      <c r="E121" s="30"/>
      <c r="G121" s="30"/>
      <c r="H121" s="30"/>
      <c r="I121" s="30"/>
    </row>
    <row r="122" spans="4:9" s="4" customFormat="1" ht="29.45" customHeight="1" x14ac:dyDescent="0.3">
      <c r="D122" s="30"/>
      <c r="E122" s="30"/>
      <c r="G122" s="30"/>
      <c r="H122" s="30"/>
      <c r="I122" s="30"/>
    </row>
    <row r="123" spans="4:9" s="4" customFormat="1" ht="29.45" customHeight="1" x14ac:dyDescent="0.3">
      <c r="D123" s="30"/>
      <c r="E123" s="30"/>
      <c r="G123" s="30"/>
      <c r="H123" s="30"/>
      <c r="I123" s="30"/>
    </row>
    <row r="124" spans="4:9" s="4" customFormat="1" ht="35.1" customHeight="1" x14ac:dyDescent="0.3">
      <c r="D124" s="30"/>
      <c r="E124" s="30"/>
      <c r="G124" s="30"/>
      <c r="H124" s="30"/>
      <c r="I124" s="30"/>
    </row>
    <row r="125" spans="4:9" ht="35.450000000000003" customHeight="1" x14ac:dyDescent="0.3"/>
    <row r="128" spans="4:9" ht="18" customHeight="1" x14ac:dyDescent="0.3"/>
    <row r="133" ht="111.6" customHeight="1" x14ac:dyDescent="0.3"/>
    <row r="134" ht="38.450000000000003" customHeight="1" x14ac:dyDescent="0.3"/>
    <row r="135" ht="55.5" customHeight="1" x14ac:dyDescent="0.3"/>
    <row r="136" ht="18" customHeight="1" x14ac:dyDescent="0.3"/>
    <row r="137" ht="46.15" customHeight="1" x14ac:dyDescent="0.3"/>
    <row r="138" ht="63.6" customHeight="1" x14ac:dyDescent="0.3"/>
    <row r="139" ht="38.450000000000003" customHeight="1" x14ac:dyDescent="0.3"/>
    <row r="140" ht="18.600000000000001" customHeight="1" x14ac:dyDescent="0.3"/>
    <row r="141" ht="22.15" customHeight="1" x14ac:dyDescent="0.3"/>
    <row r="142" ht="40.5" customHeight="1" x14ac:dyDescent="0.3"/>
    <row r="143" ht="21.6" customHeight="1" x14ac:dyDescent="0.3"/>
    <row r="144" ht="42" customHeight="1" x14ac:dyDescent="0.3"/>
    <row r="145" spans="1:4" ht="38.450000000000003" customHeight="1" x14ac:dyDescent="0.3"/>
    <row r="146" spans="1:4" ht="18.600000000000001" customHeight="1" x14ac:dyDescent="0.3">
      <c r="A146" s="2"/>
      <c r="B146" s="2"/>
      <c r="C146" s="2"/>
      <c r="D146" s="3"/>
    </row>
    <row r="149" spans="1:4" ht="78" customHeight="1" x14ac:dyDescent="0.3"/>
    <row r="151" spans="1:4" ht="91.5" customHeight="1" x14ac:dyDescent="0.3"/>
    <row r="152" spans="1:4" ht="53.1" customHeight="1" x14ac:dyDescent="0.3"/>
    <row r="153" spans="1:4" ht="18.600000000000001" customHeight="1" x14ac:dyDescent="0.3"/>
    <row r="154" spans="1:4" ht="18.600000000000001" customHeight="1" x14ac:dyDescent="0.3"/>
  </sheetData>
  <mergeCells count="46">
    <mergeCell ref="B47:C47"/>
    <mergeCell ref="B51:C51"/>
    <mergeCell ref="B48:B50"/>
    <mergeCell ref="B66:E66"/>
    <mergeCell ref="D18:D20"/>
    <mergeCell ref="B14:B20"/>
    <mergeCell ref="B52:B55"/>
    <mergeCell ref="D54:D55"/>
    <mergeCell ref="B57:B58"/>
    <mergeCell ref="B67:E67"/>
    <mergeCell ref="B68:E68"/>
    <mergeCell ref="B32:B33"/>
    <mergeCell ref="B34:C34"/>
    <mergeCell ref="B35:B36"/>
    <mergeCell ref="B37:C37"/>
    <mergeCell ref="B38:B41"/>
    <mergeCell ref="B42:C42"/>
    <mergeCell ref="B43:B46"/>
    <mergeCell ref="D39:D41"/>
    <mergeCell ref="B60:B61"/>
    <mergeCell ref="B62:C62"/>
    <mergeCell ref="C53:C54"/>
    <mergeCell ref="D49:D50"/>
    <mergeCell ref="D44:D46"/>
    <mergeCell ref="B59:C59"/>
    <mergeCell ref="B9:I9"/>
    <mergeCell ref="B8:I8"/>
    <mergeCell ref="B64:E64"/>
    <mergeCell ref="B65:E65"/>
    <mergeCell ref="B25:C25"/>
    <mergeCell ref="B21:C21"/>
    <mergeCell ref="B22:B24"/>
    <mergeCell ref="B26:B30"/>
    <mergeCell ref="B31:C31"/>
    <mergeCell ref="F11:I11"/>
    <mergeCell ref="E11:E12"/>
    <mergeCell ref="B11:B12"/>
    <mergeCell ref="C11:C12"/>
    <mergeCell ref="D11:D12"/>
    <mergeCell ref="D27:D30"/>
    <mergeCell ref="B56:C56"/>
    <mergeCell ref="G1:I1"/>
    <mergeCell ref="G2:I2"/>
    <mergeCell ref="G3:I3"/>
    <mergeCell ref="G4:I4"/>
    <mergeCell ref="B7:I7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30" firstPageNumber="43" fitToWidth="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7109375" defaultRowHeight="15.75" x14ac:dyDescent="0.25"/>
  <cols>
    <col min="1" max="1" width="11.140625" style="5" customWidth="1"/>
    <col min="2" max="5" width="14.28515625" style="7" customWidth="1"/>
    <col min="6" max="6" width="8.5703125" style="7" customWidth="1"/>
    <col min="7" max="7" width="6.85546875" style="7" customWidth="1"/>
    <col min="8" max="8" width="23.28515625" style="7" customWidth="1"/>
    <col min="9" max="9" width="15.7109375" style="7" customWidth="1"/>
    <col min="10" max="10" width="14.42578125" style="7" customWidth="1"/>
    <col min="11" max="11" width="15.28515625" style="7" customWidth="1"/>
    <col min="12" max="12" width="14.5703125" style="6" customWidth="1"/>
    <col min="13" max="40" width="8.7109375" style="6"/>
    <col min="41" max="16384" width="8.7109375" style="5"/>
  </cols>
  <sheetData>
    <row r="1" spans="1:48" x14ac:dyDescent="0.25">
      <c r="B1" s="7" t="s">
        <v>19</v>
      </c>
      <c r="C1" s="7" t="s">
        <v>18</v>
      </c>
      <c r="D1" s="7" t="s">
        <v>20</v>
      </c>
      <c r="E1" s="7" t="s">
        <v>17</v>
      </c>
      <c r="G1" s="6"/>
      <c r="H1" s="6"/>
      <c r="I1" s="6"/>
      <c r="J1" s="6"/>
      <c r="K1" s="6"/>
      <c r="AO1" s="6"/>
      <c r="AP1" s="6"/>
      <c r="AQ1" s="6"/>
      <c r="AR1" s="6"/>
      <c r="AS1" s="6"/>
      <c r="AT1" s="6"/>
      <c r="AU1" s="6"/>
      <c r="AV1" s="6"/>
    </row>
    <row r="2" spans="1:48" x14ac:dyDescent="0.25">
      <c r="A2" s="5" t="s">
        <v>16</v>
      </c>
      <c r="B2" s="7">
        <f>SUM(B5:B15)</f>
        <v>3736603.6399999997</v>
      </c>
      <c r="C2" s="7">
        <f>SUM(C5:C15)</f>
        <v>1334977.04</v>
      </c>
      <c r="D2" s="7">
        <f t="shared" ref="D2:E2" si="0">SUM(D5:D15)</f>
        <v>64721.599999999999</v>
      </c>
      <c r="E2" s="7">
        <f t="shared" si="0"/>
        <v>2336905</v>
      </c>
      <c r="F2" s="7">
        <f>B2-C2-D2-E2</f>
        <v>0</v>
      </c>
      <c r="G2" s="6"/>
      <c r="H2" s="6" t="s">
        <v>41</v>
      </c>
      <c r="I2" s="6"/>
      <c r="J2" s="6"/>
      <c r="K2" s="6"/>
      <c r="AO2" s="6"/>
      <c r="AP2" s="6"/>
      <c r="AQ2" s="6"/>
      <c r="AR2" s="6"/>
      <c r="AS2" s="6"/>
      <c r="AT2" s="6"/>
      <c r="AU2" s="6"/>
      <c r="AV2" s="6"/>
    </row>
    <row r="3" spans="1:48" x14ac:dyDescent="0.25">
      <c r="A3" s="57" t="s">
        <v>15</v>
      </c>
      <c r="B3" s="56" t="s">
        <v>14</v>
      </c>
      <c r="C3" s="55" t="s">
        <v>13</v>
      </c>
      <c r="D3" s="55"/>
      <c r="E3" s="55"/>
      <c r="G3" s="6"/>
      <c r="H3" s="18" t="s">
        <v>42</v>
      </c>
      <c r="I3" s="7">
        <f>SUM(B5:B12)</f>
        <v>2428460</v>
      </c>
      <c r="J3" s="6" t="s">
        <v>43</v>
      </c>
      <c r="K3" s="6"/>
      <c r="AO3" s="6"/>
      <c r="AP3" s="6"/>
      <c r="AQ3" s="6"/>
      <c r="AR3" s="6"/>
      <c r="AS3" s="6"/>
      <c r="AT3" s="6"/>
      <c r="AU3" s="6"/>
      <c r="AV3" s="6"/>
    </row>
    <row r="4" spans="1:48" s="8" customFormat="1" ht="15" customHeight="1" x14ac:dyDescent="0.25">
      <c r="A4" s="57"/>
      <c r="B4" s="56"/>
      <c r="C4" s="13" t="s">
        <v>22</v>
      </c>
      <c r="D4" s="13" t="s">
        <v>23</v>
      </c>
      <c r="E4" s="13" t="s">
        <v>17</v>
      </c>
      <c r="F4" s="10"/>
      <c r="G4" s="9"/>
      <c r="H4" s="18" t="s">
        <v>44</v>
      </c>
      <c r="I4" s="19">
        <f>SUM(D5:D12)</f>
        <v>32694.600000000002</v>
      </c>
      <c r="J4" s="6" t="s">
        <v>43</v>
      </c>
      <c r="L4" s="20"/>
      <c r="M4" s="20"/>
      <c r="N4" s="20"/>
      <c r="O4" s="21"/>
      <c r="P4" s="9"/>
      <c r="Q4" s="9"/>
      <c r="R4" s="9"/>
      <c r="S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x14ac:dyDescent="0.25">
      <c r="A5" s="12">
        <v>2014</v>
      </c>
      <c r="B5" s="22">
        <v>273928.09999999998</v>
      </c>
      <c r="C5" s="22">
        <v>95628.499999999971</v>
      </c>
      <c r="D5" s="22">
        <v>0</v>
      </c>
      <c r="E5" s="22">
        <v>178299.6</v>
      </c>
      <c r="G5" s="6"/>
      <c r="H5" s="18" t="s">
        <v>45</v>
      </c>
      <c r="I5" s="7">
        <f>SUM(E5:E12)</f>
        <v>1530525.6</v>
      </c>
      <c r="J5" s="6" t="s">
        <v>43</v>
      </c>
      <c r="K5" s="6"/>
      <c r="AO5" s="6"/>
      <c r="AP5" s="6"/>
      <c r="AQ5" s="6"/>
      <c r="AR5" s="6"/>
      <c r="AS5" s="6"/>
      <c r="AT5" s="6"/>
      <c r="AU5" s="6"/>
      <c r="AV5" s="6"/>
    </row>
    <row r="6" spans="1:48" x14ac:dyDescent="0.25">
      <c r="A6" s="12">
        <v>2015</v>
      </c>
      <c r="B6" s="22">
        <v>281079.8</v>
      </c>
      <c r="C6" s="22">
        <v>104786.69999999998</v>
      </c>
      <c r="D6" s="22">
        <v>0</v>
      </c>
      <c r="E6" s="22">
        <v>176293.1</v>
      </c>
      <c r="G6" s="6"/>
      <c r="H6" s="18" t="s">
        <v>46</v>
      </c>
      <c r="I6" s="7">
        <f>SUM(C5:C12)</f>
        <v>865239.79999999993</v>
      </c>
      <c r="J6" s="6" t="s">
        <v>43</v>
      </c>
      <c r="K6" s="6"/>
      <c r="AO6" s="6"/>
      <c r="AP6" s="6"/>
      <c r="AQ6" s="6"/>
      <c r="AR6" s="6"/>
      <c r="AS6" s="6"/>
      <c r="AT6" s="6"/>
      <c r="AU6" s="6"/>
      <c r="AV6" s="6"/>
    </row>
    <row r="7" spans="1:48" x14ac:dyDescent="0.25">
      <c r="A7" s="12">
        <v>2016</v>
      </c>
      <c r="B7" s="22">
        <v>291785.8</v>
      </c>
      <c r="C7" s="22">
        <v>113468.19999999998</v>
      </c>
      <c r="D7" s="22">
        <v>0</v>
      </c>
      <c r="E7" s="22">
        <v>178317.6</v>
      </c>
      <c r="G7" s="6"/>
      <c r="H7" s="5" t="s">
        <v>47</v>
      </c>
      <c r="I7" s="6"/>
      <c r="J7" s="6"/>
      <c r="K7" s="6"/>
      <c r="AO7" s="6"/>
      <c r="AP7" s="6"/>
      <c r="AQ7" s="6"/>
      <c r="AR7" s="6"/>
      <c r="AS7" s="6"/>
      <c r="AT7" s="6"/>
      <c r="AU7" s="6"/>
      <c r="AV7" s="6"/>
    </row>
    <row r="8" spans="1:48" x14ac:dyDescent="0.25">
      <c r="A8" s="12">
        <v>2017</v>
      </c>
      <c r="B8" s="22">
        <v>277682.40000000002</v>
      </c>
      <c r="C8" s="22">
        <v>103199.30000000002</v>
      </c>
      <c r="D8" s="22">
        <v>0</v>
      </c>
      <c r="E8" s="22">
        <v>174483.1</v>
      </c>
      <c r="G8" s="6"/>
      <c r="H8" s="6"/>
      <c r="I8" s="6"/>
      <c r="J8" s="6"/>
      <c r="K8" s="6"/>
      <c r="AO8" s="6"/>
      <c r="AP8" s="6"/>
      <c r="AQ8" s="6"/>
      <c r="AR8" s="6"/>
      <c r="AS8" s="6"/>
      <c r="AT8" s="6"/>
      <c r="AU8" s="6"/>
      <c r="AV8" s="6"/>
    </row>
    <row r="9" spans="1:48" x14ac:dyDescent="0.25">
      <c r="A9" s="12">
        <v>2018</v>
      </c>
      <c r="B9" s="22">
        <v>298118.7</v>
      </c>
      <c r="C9" s="22">
        <v>94987.900000000023</v>
      </c>
      <c r="D9" s="22">
        <v>0</v>
      </c>
      <c r="E9" s="22">
        <v>203130.8</v>
      </c>
      <c r="G9" s="6"/>
      <c r="H9" s="6" t="s">
        <v>48</v>
      </c>
      <c r="I9" s="6"/>
      <c r="J9" s="6"/>
      <c r="K9" s="6"/>
      <c r="AO9" s="6"/>
      <c r="AP9" s="6"/>
      <c r="AQ9" s="6"/>
      <c r="AR9" s="6"/>
      <c r="AS9" s="6"/>
      <c r="AT9" s="6"/>
      <c r="AU9" s="6"/>
      <c r="AV9" s="6"/>
    </row>
    <row r="10" spans="1:48" x14ac:dyDescent="0.25">
      <c r="A10" s="12">
        <v>2019</v>
      </c>
      <c r="B10" s="22">
        <v>302496</v>
      </c>
      <c r="C10" s="22">
        <v>111334.29999999999</v>
      </c>
      <c r="D10" s="22">
        <v>0</v>
      </c>
      <c r="E10" s="22">
        <v>191161.7</v>
      </c>
      <c r="G10" s="6"/>
      <c r="H10" s="18" t="s">
        <v>42</v>
      </c>
      <c r="I10" s="7">
        <f>SUM(B13:B15)</f>
        <v>1308143.6400000001</v>
      </c>
      <c r="J10" s="6" t="s">
        <v>43</v>
      </c>
      <c r="K10" s="6"/>
      <c r="AO10" s="6"/>
      <c r="AP10" s="6"/>
      <c r="AQ10" s="6"/>
      <c r="AR10" s="6"/>
      <c r="AS10" s="6"/>
      <c r="AT10" s="6"/>
      <c r="AU10" s="6"/>
      <c r="AV10" s="6"/>
    </row>
    <row r="11" spans="1:48" x14ac:dyDescent="0.25">
      <c r="A11" s="12">
        <v>2020</v>
      </c>
      <c r="B11" s="22">
        <v>335847.8</v>
      </c>
      <c r="C11" s="22">
        <v>114459.89999999998</v>
      </c>
      <c r="D11" s="22">
        <v>9869.2999999999993</v>
      </c>
      <c r="E11" s="22">
        <v>211518.60000000003</v>
      </c>
      <c r="G11" s="6"/>
      <c r="H11" s="18" t="s">
        <v>44</v>
      </c>
      <c r="I11" s="19">
        <f>SUM(D13:D15)</f>
        <v>32027</v>
      </c>
      <c r="J11" s="6" t="s">
        <v>43</v>
      </c>
      <c r="K11" s="6"/>
      <c r="AO11" s="6"/>
      <c r="AP11" s="6"/>
      <c r="AQ11" s="6"/>
      <c r="AR11" s="6"/>
      <c r="AS11" s="6"/>
      <c r="AT11" s="6"/>
      <c r="AU11" s="6"/>
      <c r="AV11" s="6"/>
    </row>
    <row r="12" spans="1:48" x14ac:dyDescent="0.25">
      <c r="A12" s="12">
        <v>2021</v>
      </c>
      <c r="B12" s="22">
        <v>367521.40000000008</v>
      </c>
      <c r="C12" s="22">
        <v>127375</v>
      </c>
      <c r="D12" s="22">
        <v>22825.300000000003</v>
      </c>
      <c r="E12" s="22">
        <v>217321.10000000003</v>
      </c>
      <c r="G12" s="6"/>
      <c r="H12" s="18" t="s">
        <v>45</v>
      </c>
      <c r="I12" s="7">
        <f>SUM(E13:E15)</f>
        <v>806379.4</v>
      </c>
      <c r="J12" s="6" t="s">
        <v>43</v>
      </c>
      <c r="K12" s="6"/>
      <c r="AO12" s="6"/>
      <c r="AP12" s="6"/>
      <c r="AQ12" s="6"/>
      <c r="AR12" s="6"/>
      <c r="AS12" s="6"/>
      <c r="AT12" s="6"/>
      <c r="AU12" s="6"/>
      <c r="AV12" s="6"/>
    </row>
    <row r="13" spans="1:48" x14ac:dyDescent="0.25">
      <c r="A13" s="12">
        <v>2022</v>
      </c>
      <c r="B13" s="22">
        <f>'Сведения о фин-ии'!G64</f>
        <v>422567.94</v>
      </c>
      <c r="C13" s="22">
        <f>'Сведения о фин-ии'!G67</f>
        <v>156242.94</v>
      </c>
      <c r="D13" s="22">
        <f>'Сведения о фин-ии'!G65</f>
        <v>10660.699999999999</v>
      </c>
      <c r="E13" s="22">
        <f>'Сведения о фин-ии'!G66</f>
        <v>255664.30000000002</v>
      </c>
      <c r="F13" s="7">
        <f>B13-C13-D13-E13</f>
        <v>0</v>
      </c>
      <c r="G13" s="6"/>
      <c r="H13" s="18" t="s">
        <v>46</v>
      </c>
      <c r="I13" s="7">
        <f>SUM(C13:C15)</f>
        <v>469737.24</v>
      </c>
      <c r="J13" s="6" t="s">
        <v>43</v>
      </c>
      <c r="K13" s="6"/>
      <c r="AO13" s="6"/>
      <c r="AP13" s="6"/>
      <c r="AQ13" s="6"/>
      <c r="AR13" s="6"/>
      <c r="AS13" s="6"/>
      <c r="AT13" s="6"/>
      <c r="AU13" s="6"/>
      <c r="AV13" s="6"/>
    </row>
    <row r="14" spans="1:48" ht="15" customHeight="1" x14ac:dyDescent="0.25">
      <c r="A14" s="12">
        <v>2023</v>
      </c>
      <c r="B14" s="22">
        <f>'Сведения о фин-ии'!H64</f>
        <v>435790.89999999997</v>
      </c>
      <c r="C14" s="22">
        <f>'Сведения о фин-ии'!H67</f>
        <v>155559.70000000001</v>
      </c>
      <c r="D14" s="22">
        <f>'Сведения о фин-ии'!H65</f>
        <v>10660.699999999999</v>
      </c>
      <c r="E14" s="22">
        <f>'Сведения о фин-ии'!H66</f>
        <v>269570.5</v>
      </c>
      <c r="F14" s="7">
        <f t="shared" ref="F14:F15" si="1">B14-C14-D14-E14</f>
        <v>0</v>
      </c>
      <c r="G14" s="6"/>
      <c r="H14" s="5" t="s">
        <v>47</v>
      </c>
      <c r="I14" s="6"/>
      <c r="J14" s="6"/>
      <c r="K14" s="6"/>
      <c r="AO14" s="6"/>
      <c r="AP14" s="6"/>
      <c r="AQ14" s="6"/>
      <c r="AR14" s="6"/>
      <c r="AS14" s="6"/>
      <c r="AT14" s="6"/>
      <c r="AU14" s="6"/>
      <c r="AV14" s="6"/>
    </row>
    <row r="15" spans="1:48" ht="15" customHeight="1" x14ac:dyDescent="0.25">
      <c r="A15" s="12">
        <v>2024</v>
      </c>
      <c r="B15" s="22">
        <f>'Сведения о фин-ии'!I64</f>
        <v>449784.80000000005</v>
      </c>
      <c r="C15" s="22">
        <f>'Сведения о фин-ии'!I67</f>
        <v>157934.6</v>
      </c>
      <c r="D15" s="22">
        <f>'Сведения о фин-ии'!I65</f>
        <v>10705.6</v>
      </c>
      <c r="E15" s="22">
        <f>'Сведения о фин-ии'!I66</f>
        <v>281144.59999999998</v>
      </c>
      <c r="F15" s="7">
        <f t="shared" si="1"/>
        <v>0</v>
      </c>
      <c r="G15" s="6"/>
      <c r="H15" s="6"/>
      <c r="I15" s="6"/>
      <c r="J15" s="6"/>
      <c r="K15" s="6"/>
      <c r="AO15" s="6"/>
      <c r="AP15" s="6"/>
      <c r="AQ15" s="6"/>
      <c r="AR15" s="6"/>
      <c r="AS15" s="6"/>
      <c r="AT15" s="6"/>
      <c r="AU15" s="6"/>
      <c r="AV15" s="6"/>
    </row>
    <row r="16" spans="1:48" ht="15" customHeight="1" x14ac:dyDescent="0.25">
      <c r="A16" s="12" t="s">
        <v>21</v>
      </c>
      <c r="B16" s="22">
        <f>SUM(B5:B15)</f>
        <v>3736603.6399999997</v>
      </c>
      <c r="C16" s="22">
        <f>SUM(C5:C15)</f>
        <v>1334977.04</v>
      </c>
      <c r="D16" s="22">
        <f t="shared" ref="D16:E16" si="2">SUM(D5:D15)</f>
        <v>64721.599999999999</v>
      </c>
      <c r="E16" s="22">
        <f t="shared" si="2"/>
        <v>2336905</v>
      </c>
      <c r="G16" s="6"/>
      <c r="H16" s="6"/>
      <c r="I16" s="6"/>
      <c r="J16" s="6"/>
      <c r="K16" s="6"/>
      <c r="AO16" s="6"/>
      <c r="AP16" s="6"/>
      <c r="AQ16" s="6"/>
      <c r="AR16" s="6"/>
      <c r="AS16" s="6"/>
      <c r="AT16" s="6"/>
      <c r="AU16" s="6"/>
      <c r="AV16" s="6"/>
    </row>
    <row r="18" spans="8:12" x14ac:dyDescent="0.25">
      <c r="H18" s="54" t="s">
        <v>88</v>
      </c>
      <c r="I18" s="54" t="s">
        <v>16</v>
      </c>
      <c r="J18" s="54" t="s">
        <v>89</v>
      </c>
      <c r="K18" s="54"/>
      <c r="L18" s="54"/>
    </row>
    <row r="19" spans="8:12" ht="78" customHeight="1" x14ac:dyDescent="0.25">
      <c r="H19" s="54"/>
      <c r="I19" s="54"/>
      <c r="J19" s="36" t="s">
        <v>91</v>
      </c>
      <c r="K19" s="36" t="s">
        <v>77</v>
      </c>
      <c r="L19" s="36" t="s">
        <v>78</v>
      </c>
    </row>
    <row r="20" spans="8:12" x14ac:dyDescent="0.25">
      <c r="H20" s="36">
        <v>1</v>
      </c>
      <c r="I20" s="36">
        <v>2</v>
      </c>
      <c r="J20" s="36">
        <v>3</v>
      </c>
      <c r="K20" s="36">
        <v>4</v>
      </c>
      <c r="L20" s="36">
        <v>5</v>
      </c>
    </row>
    <row r="21" spans="8:12" ht="93" customHeight="1" x14ac:dyDescent="0.25">
      <c r="H21" s="37" t="s">
        <v>92</v>
      </c>
      <c r="I21" s="38">
        <f>SUM(J21:L21)</f>
        <v>1308143.6400000001</v>
      </c>
      <c r="J21" s="38">
        <f>B13</f>
        <v>422567.94</v>
      </c>
      <c r="K21" s="38">
        <f>B14</f>
        <v>435790.89999999997</v>
      </c>
      <c r="L21" s="38">
        <f>B15</f>
        <v>449784.80000000005</v>
      </c>
    </row>
    <row r="22" spans="8:12" x14ac:dyDescent="0.25">
      <c r="H22" s="37" t="s">
        <v>12</v>
      </c>
      <c r="I22" s="38">
        <f t="shared" ref="I22:I24" si="3">SUM(J22:L22)</f>
        <v>32027</v>
      </c>
      <c r="J22" s="38">
        <f>D13</f>
        <v>10660.699999999999</v>
      </c>
      <c r="K22" s="38">
        <f>D14</f>
        <v>10660.699999999999</v>
      </c>
      <c r="L22" s="38">
        <f>D15</f>
        <v>10705.6</v>
      </c>
    </row>
    <row r="23" spans="8:12" x14ac:dyDescent="0.25">
      <c r="H23" s="37" t="s">
        <v>5</v>
      </c>
      <c r="I23" s="38">
        <f t="shared" si="3"/>
        <v>806379.4</v>
      </c>
      <c r="J23" s="38">
        <f>E13</f>
        <v>255664.30000000002</v>
      </c>
      <c r="K23" s="38">
        <f>E14</f>
        <v>269570.5</v>
      </c>
      <c r="L23" s="38">
        <f>E15</f>
        <v>281144.59999999998</v>
      </c>
    </row>
    <row r="24" spans="8:12" x14ac:dyDescent="0.25">
      <c r="H24" s="37" t="s">
        <v>90</v>
      </c>
      <c r="I24" s="38">
        <f t="shared" si="3"/>
        <v>469737.24</v>
      </c>
      <c r="J24" s="38">
        <f>C13</f>
        <v>156242.94</v>
      </c>
      <c r="K24" s="38">
        <f>C14</f>
        <v>155559.70000000001</v>
      </c>
      <c r="L24" s="38">
        <f>C15</f>
        <v>157934.6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2024-05-22T11:44:45Z</dcterms:modified>
</cp:coreProperties>
</file>