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4"/>
  </bookViews>
  <sheets>
    <sheet name="Сведения о фин-ии" sheetId="1" r:id="rId1"/>
    <sheet name="Суммы МП" sheetId="4" r:id="rId2"/>
  </sheets>
  <definedNames>
    <definedName name="_xlnm.Print_Area" localSheetId="0">'Сведения о фин-ии'!$B$1:$I$95</definedName>
  </definedNames>
  <calcPr calcId="152511" fullPrecision="0"/>
</workbook>
</file>

<file path=xl/calcChain.xml><?xml version="1.0" encoding="utf-8"?>
<calcChain xmlns="http://schemas.openxmlformats.org/spreadsheetml/2006/main">
  <c r="G80" i="1" l="1"/>
  <c r="F79" i="1"/>
  <c r="F64" i="1" l="1"/>
  <c r="G64" i="1"/>
  <c r="F63" i="1"/>
  <c r="I93" i="1" l="1"/>
  <c r="G35" i="1" l="1"/>
  <c r="G91" i="1"/>
  <c r="G41" i="1"/>
  <c r="H41" i="1"/>
  <c r="I41" i="1"/>
  <c r="F40" i="1"/>
  <c r="F39" i="1"/>
  <c r="F41" i="1" l="1"/>
  <c r="H89" i="1"/>
  <c r="I89" i="1"/>
  <c r="G86" i="1"/>
  <c r="H86" i="1"/>
  <c r="I86" i="1"/>
  <c r="F88" i="1"/>
  <c r="F89" i="1" s="1"/>
  <c r="H80" i="1"/>
  <c r="F77" i="1" l="1"/>
  <c r="G89" i="1"/>
  <c r="G93" i="1"/>
  <c r="I80" i="1" l="1"/>
  <c r="H35" i="1" l="1"/>
  <c r="I35" i="1"/>
  <c r="F33" i="1"/>
  <c r="F32" i="1"/>
  <c r="F18" i="1"/>
  <c r="F19" i="1"/>
  <c r="F20" i="1"/>
  <c r="I92" i="1" l="1"/>
  <c r="H92" i="1"/>
  <c r="G92" i="1"/>
  <c r="I91" i="1"/>
  <c r="H91" i="1"/>
  <c r="F27" i="1" l="1"/>
  <c r="F28" i="1"/>
  <c r="F29" i="1"/>
  <c r="F21" i="1" l="1"/>
  <c r="F22" i="1"/>
  <c r="F17" i="1" l="1"/>
  <c r="F35" i="1" s="1"/>
  <c r="G68" i="1" l="1"/>
  <c r="I64" i="1"/>
  <c r="H64" i="1"/>
  <c r="I58" i="1"/>
  <c r="H58" i="1"/>
  <c r="G58" i="1"/>
  <c r="I90" i="1" l="1"/>
  <c r="G47" i="1"/>
  <c r="G73" i="1"/>
  <c r="F67" i="1" l="1"/>
  <c r="F66" i="1"/>
  <c r="F91" i="1" l="1"/>
  <c r="F71" i="1"/>
  <c r="I73" i="1"/>
  <c r="H73" i="1"/>
  <c r="F72" i="1"/>
  <c r="F70" i="1"/>
  <c r="F73" i="1" l="1"/>
  <c r="I6" i="4" l="1"/>
  <c r="I5" i="4"/>
  <c r="I4" i="4"/>
  <c r="I3" i="4"/>
  <c r="F75" i="1" l="1"/>
  <c r="F80" i="1" s="1"/>
  <c r="I83" i="1" l="1"/>
  <c r="H83" i="1"/>
  <c r="G83" i="1"/>
  <c r="H68" i="1"/>
  <c r="I68" i="1"/>
  <c r="G53" i="1"/>
  <c r="H53" i="1"/>
  <c r="I53" i="1"/>
  <c r="C15" i="4"/>
  <c r="L24" i="4" s="1"/>
  <c r="H93" i="1"/>
  <c r="C14" i="4" s="1"/>
  <c r="K24" i="4" s="1"/>
  <c r="C13" i="4"/>
  <c r="J24" i="4" s="1"/>
  <c r="E15" i="4"/>
  <c r="L23" i="4" s="1"/>
  <c r="E14" i="4"/>
  <c r="K23" i="4" s="1"/>
  <c r="E13" i="4"/>
  <c r="J23" i="4" s="1"/>
  <c r="D15" i="4"/>
  <c r="L22" i="4" s="1"/>
  <c r="D14" i="4"/>
  <c r="K22" i="4" s="1"/>
  <c r="D13" i="4"/>
  <c r="J22" i="4" s="1"/>
  <c r="I23" i="4" l="1"/>
  <c r="I22" i="4"/>
  <c r="I24" i="4"/>
  <c r="I13" i="4"/>
  <c r="I12" i="4"/>
  <c r="I11" i="4"/>
  <c r="F85" i="1"/>
  <c r="F86" i="1" s="1"/>
  <c r="F82" i="1"/>
  <c r="F83" i="1" s="1"/>
  <c r="F76" i="1"/>
  <c r="F62" i="1"/>
  <c r="F61" i="1"/>
  <c r="F60" i="1"/>
  <c r="F57" i="1"/>
  <c r="F56" i="1"/>
  <c r="F55" i="1"/>
  <c r="F52" i="1"/>
  <c r="G50" i="1"/>
  <c r="G90" i="1" s="1"/>
  <c r="H50" i="1"/>
  <c r="I50" i="1"/>
  <c r="F49" i="1"/>
  <c r="F50" i="1" s="1"/>
  <c r="H47" i="1"/>
  <c r="H90" i="1" s="1"/>
  <c r="I47" i="1"/>
  <c r="F46" i="1"/>
  <c r="F45" i="1"/>
  <c r="F44" i="1"/>
  <c r="F43" i="1"/>
  <c r="E2" i="4"/>
  <c r="D16" i="4"/>
  <c r="C16" i="4"/>
  <c r="H97" i="1" l="1"/>
  <c r="F92" i="1"/>
  <c r="F58" i="1"/>
  <c r="I97" i="1"/>
  <c r="F93" i="1"/>
  <c r="G97" i="1"/>
  <c r="B13" i="4"/>
  <c r="J21" i="4" s="1"/>
  <c r="F53" i="1"/>
  <c r="F68" i="1"/>
  <c r="F47" i="1"/>
  <c r="C2" i="4"/>
  <c r="E16" i="4"/>
  <c r="D2" i="4"/>
  <c r="F90" i="1" l="1"/>
  <c r="F97" i="1" s="1"/>
  <c r="B14" i="4"/>
  <c r="F14" i="4" s="1"/>
  <c r="B15" i="4"/>
  <c r="L21" i="4" s="1"/>
  <c r="F13" i="4"/>
  <c r="K21" i="4" l="1"/>
  <c r="I21" i="4" s="1"/>
  <c r="I10" i="4"/>
  <c r="F15" i="4"/>
  <c r="B16" i="4"/>
  <c r="B2" i="4"/>
  <c r="F2" i="4" s="1"/>
</calcChain>
</file>

<file path=xl/sharedStrings.xml><?xml version="1.0" encoding="utf-8"?>
<sst xmlns="http://schemas.openxmlformats.org/spreadsheetml/2006/main" count="212" uniqueCount="136">
  <si>
    <t>№ п/п</t>
  </si>
  <si>
    <t>Наименование</t>
  </si>
  <si>
    <t>всего</t>
  </si>
  <si>
    <t>Областной бюджет</t>
  </si>
  <si>
    <t>Местный бюджет</t>
  </si>
  <si>
    <t>областной бюджет</t>
  </si>
  <si>
    <t>#215</t>
  </si>
  <si>
    <t>#210</t>
  </si>
  <si>
    <t>#214</t>
  </si>
  <si>
    <t>#205</t>
  </si>
  <si>
    <t>#217</t>
  </si>
  <si>
    <t>Федеральный бюджет</t>
  </si>
  <si>
    <t>федеральный бюджет</t>
  </si>
  <si>
    <t>из них за счет средств (тыс.руб.):</t>
  </si>
  <si>
    <t>Общий объем (тыс.руб.)</t>
  </si>
  <si>
    <t>Год</t>
  </si>
  <si>
    <t>Всего</t>
  </si>
  <si>
    <t>обл</t>
  </si>
  <si>
    <t>мест</t>
  </si>
  <si>
    <t>Общ</t>
  </si>
  <si>
    <t>фед</t>
  </si>
  <si>
    <t>Всего:</t>
  </si>
  <si>
    <t>МБ</t>
  </si>
  <si>
    <t>ФБ</t>
  </si>
  <si>
    <t>СВЕДЕНИЯ
о финансировании структурных элементов муниципальной программы</t>
  </si>
  <si>
    <t>(наименование муниципальной программы)</t>
  </si>
  <si>
    <t>«Развитие образования в муниципальном образовании «город Десногорск» Смоленской области»</t>
  </si>
  <si>
    <t xml:space="preserve">Участник муниципальной программы </t>
  </si>
  <si>
    <t>1.</t>
  </si>
  <si>
    <t>Итого по региональному проекту</t>
  </si>
  <si>
    <t>2.</t>
  </si>
  <si>
    <t>Итого по ведомственному проекту</t>
  </si>
  <si>
    <t xml:space="preserve">3. </t>
  </si>
  <si>
    <t xml:space="preserve">Итого по комплексу процессных мероприятий </t>
  </si>
  <si>
    <t>Всего по муниципальной программе, в том числе:</t>
  </si>
  <si>
    <t>местные бюджеты</t>
  </si>
  <si>
    <t>внебюджетные источники</t>
  </si>
  <si>
    <t>Этап 2013-2021</t>
  </si>
  <si>
    <t xml:space="preserve">Общий объем финансирования </t>
  </si>
  <si>
    <t>тыс. рублей, из них:</t>
  </si>
  <si>
    <t xml:space="preserve">средства федерального бюджета  </t>
  </si>
  <si>
    <t>средства областного бюджета –</t>
  </si>
  <si>
    <t xml:space="preserve">средства местного бюджета – </t>
  </si>
  <si>
    <t>средства внебюджетных источников – 0 тыс. рублей.</t>
  </si>
  <si>
    <t>Этап 2022-2024</t>
  </si>
  <si>
    <t>Региональный проект "Современная школа"</t>
  </si>
  <si>
    <t>Мероприятие 1.1.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(РП)</t>
  </si>
  <si>
    <t>Комплекс процессных мероприятий 1. "Развитие эффективных форм работы с семьями"</t>
  </si>
  <si>
    <t>Мероприятие 1 Выплаты денежных средств на содержание ребенка, переданного на воспитание в приемную семью</t>
  </si>
  <si>
    <t>Мероприятие 3 Выплаты ежемесячных денежных средств на содержание ребенка, находящегося под опекой (попечительством)</t>
  </si>
  <si>
    <t>Мероприятие 4 Компенсация платы, взимаемой с родителей (законных представителей), за присмотр и уход за детьми в образовательных организациях (за исключением государственных образовательных организаций), реализующих образовательную программу дошкольного образования</t>
  </si>
  <si>
    <t>Комплекс процессных мероприятий 2. "Организация и осуществление деятельности по опеке и попечительству"</t>
  </si>
  <si>
    <t>Мероприятие 1 Расходы на организацию и осуществление деятельности по опеке и попечительству</t>
  </si>
  <si>
    <t xml:space="preserve">4. </t>
  </si>
  <si>
    <t xml:space="preserve">5. </t>
  </si>
  <si>
    <t>6.</t>
  </si>
  <si>
    <t>Комплекс процессных мероприятий 3. "Культурно-массовые мероприятия"</t>
  </si>
  <si>
    <t>Комплекс процессных мероприятий 4. "Развитие дошкольного образования"</t>
  </si>
  <si>
    <t>Мероприятие 1 Расходы на обеспечение деятельности муниципальных учреждений</t>
  </si>
  <si>
    <t>Мероприятие 1 Организация и проведение мероприятий культурно-массового характера в области образования</t>
  </si>
  <si>
    <t>Мероприятие 2 Расходы на укрепление материально-технической базы муниципальных учреждений</t>
  </si>
  <si>
    <t>Мероприятие 3 Обеспечение государственных гарантий реализации прав на получение общедоступного и бесплатного дошкольного образования</t>
  </si>
  <si>
    <t>7.</t>
  </si>
  <si>
    <t>Комплекс процессных мероприятий 5. "Развитие общего образования"</t>
  </si>
  <si>
    <t>Мероприятие 3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</si>
  <si>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8. </t>
  </si>
  <si>
    <t>Комплекс процессных мероприятий 6. "Вознаграждение за выполнение функций классного руководителя"</t>
  </si>
  <si>
    <t>Мероприятие 1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</si>
  <si>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Мероприятие 2 Выплата вознаграждения за выполнение функций классного руководителя</t>
  </si>
  <si>
    <t>Мероприятие 1 Расходы на обеспечение функций органов местного самоуправления</t>
  </si>
  <si>
    <t>13.</t>
  </si>
  <si>
    <t>1-й год планового периода 2023</t>
  </si>
  <si>
    <t>2-й год планового периода 2024</t>
  </si>
  <si>
    <t>Комитет по образованию
г.Десногорска</t>
  </si>
  <si>
    <t>Объем средств на реализацию муниципальной программы на очередной финансовый год и плановый период 
(тыс. рублей)</t>
  </si>
  <si>
    <t>Муниципальные бюджетные
образовательные учреждения</t>
  </si>
  <si>
    <t>Муниципальные бюджетные дошкольные образовательные учреждения</t>
  </si>
  <si>
    <t>МБУДО  «ДДТ» г. Десногорска</t>
  </si>
  <si>
    <t>Источник финансового обеспечения (расшифро-вать)</t>
  </si>
  <si>
    <t>Результат 1 Создание условий для изучения предметных областей "Информатика", "ОБЖ", "Технология", "Химия", "Биология", "Физика" на обновленной материально-технической базе центров "Точка роста"</t>
  </si>
  <si>
    <t>Результат 2 Создание условий для развития новой модели детского дополнительного образования в городе Десногорске</t>
  </si>
  <si>
    <t>Раздел 6 «Сведения о финансировании структурных элементов муниципальной программы»</t>
  </si>
  <si>
    <t>Наименование муниципальной программы, структурного элемента / источник финансового обеспечения</t>
  </si>
  <si>
    <t>Объем финансового обеспечения по годам реализации (тыс. рублей)</t>
  </si>
  <si>
    <t>местный бюджет</t>
  </si>
  <si>
    <t xml:space="preserve">очередной финансо-вый год
2022
</t>
  </si>
  <si>
    <t>Муниципальная программа «Развитие образования в муниципальном образовании «город Десногорск» Смоленской области» (всего),
в том числе:</t>
  </si>
  <si>
    <t>Мероприятие 2 Выплаты вознаграждения, причитающегося приемным родителям</t>
  </si>
  <si>
    <t>Комплекс процессных мероприятий 8. "Развитие системы дополнительного образования"</t>
  </si>
  <si>
    <t>Комплекс процессных мероприятий 10. "Организация отдыха и оздоровления детей и подростков"</t>
  </si>
  <si>
    <t>Комплекс процессных мероприятий 11. "Обеспечение деятельности органов местного самоуправления"</t>
  </si>
  <si>
    <t>Мероприятие 1.2.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</si>
  <si>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Мероприятие 1.3. Обеспечение условий для функционирования центров "Точка роста"</t>
  </si>
  <si>
    <t>Мероприятие 1 Расходы на организацию отдыха детей в каникулярное время в лагерях дневного пребывания, органи-зованных на базе муниципальных образовательных органи-заций, реализующих образовательные программы начального общего, основного общего, среднего общего образования, и организаций дополнительного образования детей</t>
  </si>
  <si>
    <t>9.</t>
  </si>
  <si>
    <t>10.</t>
  </si>
  <si>
    <t>12.</t>
  </si>
  <si>
    <t>Комплекс процессных мероприятий 7. "Обеспечение бесплатным горячим питанием обучающихся в муниципальных общеобразовательных организациях"</t>
  </si>
  <si>
    <t>Мероприятие 1 Организация бесплатного горячего питания 
обучающихся, получающих начальное общее образование в муниципальных образовательных организациях</t>
  </si>
  <si>
    <t>целевая 0140321140</t>
  </si>
  <si>
    <t>Z</t>
  </si>
  <si>
    <t>целевая 01404002250</t>
  </si>
  <si>
    <t>#211</t>
  </si>
  <si>
    <t>целевая 01407L3040</t>
  </si>
  <si>
    <t>целевая 0141080030 ведом.905</t>
  </si>
  <si>
    <t>целевая 0141100140</t>
  </si>
  <si>
    <t>РП</t>
  </si>
  <si>
    <t>доп 81710-22</t>
  </si>
  <si>
    <t>22-51690-00000-00000</t>
  </si>
  <si>
    <t>Региональный проект "Успех каждого ребенка"</t>
  </si>
  <si>
    <t>Мероприятие 1.1. Обновление материально- технической  базы для организации учебно-исследовательской, научно-практической , творческой деятельности, занятий физической культурой и спортом в образовательных организациях</t>
  </si>
  <si>
    <t>Региональный проект " Патриотическое воспитание граждан Российской Федерации"</t>
  </si>
  <si>
    <t>Результат 1 Количество образовательных учреждений, участвующих в региональном проекте</t>
  </si>
  <si>
    <t>Резульата 3 Численность детей, охваченных занятиями физической культурой и спортом, на обновленной материально- технической базе</t>
  </si>
  <si>
    <t xml:space="preserve">Результат 2 Обновление материально-техническая база для занятий физической культурой и спортом </t>
  </si>
  <si>
    <t xml:space="preserve">Результат 1 В общеобразовательных организациях проведение мероприятия по обеспечению деятельности советников директора по воспитанию и взаимодействию с детскими общественными объединениями </t>
  </si>
  <si>
    <t>Приложение</t>
  </si>
  <si>
    <t>к постановлению Администрации</t>
  </si>
  <si>
    <t>муниципального образования "город Десногорск"</t>
  </si>
  <si>
    <t>Смоленской области от__________________№___________</t>
  </si>
  <si>
    <t>очередной финансовый год 2024</t>
  </si>
  <si>
    <t>1-й год планового периода 2025</t>
  </si>
  <si>
    <t>2-й год планового периода 2026</t>
  </si>
  <si>
    <t xml:space="preserve">Мероприятие 2 Расходы на укрепление материально-технической базы муниципальных учреждений </t>
  </si>
  <si>
    <t>Комплекс процессных мероприятий 12 "Капитальный и текущий ремонт зданий и сооружений"</t>
  </si>
  <si>
    <t>Мероприятие 1 Расходы на укрепление материально-технической базы муниципальных учреждений</t>
  </si>
  <si>
    <t>14.</t>
  </si>
  <si>
    <t>МБУДО «Десногорская ДМШ имени М.И.Глинки», МБУДО «Десногорская ДХШ», МБУДО "Спортивная школа", МБУДО  «ДДТ» г. Десногорска</t>
  </si>
  <si>
    <t>Ведомственный проект "Развитие инфраструктуры в сфере образования"</t>
  </si>
  <si>
    <t>Мероприятие 1.1. Укрепление материально-технической базы образовательных учреждений</t>
  </si>
  <si>
    <t>Результат 1 Количество общеобразовательных учреждений, участвующих в ведомственном проекте</t>
  </si>
  <si>
    <t>Результат 2 Доля обучающихся общеобразовательных учреждений, в которых проведены мероприятия по укреплению материально-технической базы</t>
  </si>
  <si>
    <t>Мероприятие 1.1.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</si>
  <si>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Мероприятие 4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</si>
  <si>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Мероприятие 3 Расходы на оказание муниципальных услуг в социальной сфере в соответствии с социальным сертификатом в рамках функционирования модели персонифицированного финансирования дополнительного образования</t>
  </si>
  <si>
    <t>ДДТ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</si>
</sst>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/>
    <xf numFmtId="4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Continuous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Continuous" vertical="top" wrapText="1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/>
    <xf numFmtId="0" fontId="5" fillId="0" borderId="0" xfId="0" applyFont="1" applyAlignment="1">
      <alignment horizontal="centerContinuous"/>
    </xf>
    <xf numFmtId="0" fontId="10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vertical="top" wrapText="1"/>
    </xf>
    <xf numFmtId="0" fontId="1" fillId="2" borderId="0" xfId="0" applyFont="1" applyFill="1"/>
    <xf numFmtId="164" fontId="11" fillId="0" borderId="1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horizontal="centerContinuous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FF"/>
      <color rgb="FF00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view="pageBreakPreview" topLeftCell="B77" zoomScaleNormal="60" zoomScaleSheetLayoutView="100" workbookViewId="0">
      <selection activeCell="G80" sqref="G80"/>
    </sheetView>
  </sheetViews>
  <sheetFormatPr defaultColWidth="9.109375" defaultRowHeight="18" x14ac:dyDescent="0.35"/>
  <cols>
    <col min="1" max="1" width="8.44140625" style="1" customWidth="1"/>
    <col min="2" max="2" width="5" style="1" customWidth="1"/>
    <col min="3" max="3" width="60.109375" style="1" customWidth="1"/>
    <col min="4" max="4" width="17.6640625" style="30" customWidth="1"/>
    <col min="5" max="5" width="14.21875" style="30" customWidth="1"/>
    <col min="6" max="6" width="12.33203125" style="3" customWidth="1"/>
    <col min="7" max="9" width="14.109375" style="23" customWidth="1"/>
    <col min="10" max="11" width="17.109375" style="1" customWidth="1"/>
    <col min="12" max="13" width="12.109375" style="1" bestFit="1" customWidth="1"/>
    <col min="14" max="14" width="10.6640625" style="1" bestFit="1" customWidth="1"/>
    <col min="15" max="16384" width="9.109375" style="1"/>
  </cols>
  <sheetData>
    <row r="1" spans="2:11" x14ac:dyDescent="0.35">
      <c r="F1" s="72" t="s">
        <v>116</v>
      </c>
      <c r="G1" s="72"/>
      <c r="H1" s="72"/>
      <c r="I1" s="72"/>
    </row>
    <row r="2" spans="2:11" x14ac:dyDescent="0.35">
      <c r="F2" s="72" t="s">
        <v>117</v>
      </c>
      <c r="G2" s="72"/>
      <c r="H2" s="72"/>
      <c r="I2" s="72"/>
    </row>
    <row r="3" spans="2:11" ht="18.600000000000001" customHeight="1" x14ac:dyDescent="0.35">
      <c r="F3" s="71" t="s">
        <v>118</v>
      </c>
      <c r="G3" s="71"/>
      <c r="H3" s="71"/>
      <c r="I3" s="71"/>
    </row>
    <row r="4" spans="2:11" ht="18.600000000000001" customHeight="1" x14ac:dyDescent="0.35">
      <c r="F4" s="71" t="s">
        <v>119</v>
      </c>
      <c r="G4" s="71"/>
      <c r="H4" s="71"/>
      <c r="I4" s="71"/>
    </row>
    <row r="5" spans="2:11" ht="15.6" customHeight="1" x14ac:dyDescent="0.35">
      <c r="G5" s="52"/>
      <c r="H5" s="48"/>
      <c r="I5" s="48"/>
    </row>
    <row r="6" spans="2:11" s="4" customFormat="1" ht="18" customHeight="1" x14ac:dyDescent="0.3">
      <c r="B6" s="24" t="s">
        <v>81</v>
      </c>
      <c r="C6" s="25"/>
      <c r="D6" s="25"/>
      <c r="E6" s="25"/>
      <c r="F6" s="34"/>
      <c r="G6" s="44"/>
      <c r="H6" s="34"/>
      <c r="I6" s="34"/>
    </row>
    <row r="7" spans="2:11" ht="46.95" customHeight="1" x14ac:dyDescent="0.35">
      <c r="B7" s="67" t="s">
        <v>24</v>
      </c>
      <c r="C7" s="67"/>
      <c r="D7" s="67"/>
      <c r="E7" s="67"/>
      <c r="F7" s="67"/>
      <c r="G7" s="67"/>
      <c r="H7" s="67"/>
      <c r="I7" s="67"/>
      <c r="J7" s="15"/>
      <c r="K7" s="15"/>
    </row>
    <row r="8" spans="2:11" ht="25.2" customHeight="1" x14ac:dyDescent="0.35">
      <c r="B8" s="69" t="s">
        <v>26</v>
      </c>
      <c r="C8" s="69"/>
      <c r="D8" s="69"/>
      <c r="E8" s="69"/>
      <c r="F8" s="69"/>
      <c r="G8" s="69"/>
      <c r="H8" s="69"/>
      <c r="I8" s="69"/>
      <c r="J8" s="13"/>
      <c r="K8" s="13"/>
    </row>
    <row r="9" spans="2:11" s="22" customFormat="1" ht="19.95" customHeight="1" x14ac:dyDescent="0.3">
      <c r="B9" s="68" t="s">
        <v>25</v>
      </c>
      <c r="C9" s="68"/>
      <c r="D9" s="68"/>
      <c r="E9" s="68"/>
      <c r="F9" s="68"/>
      <c r="G9" s="68"/>
      <c r="H9" s="68"/>
      <c r="I9" s="68"/>
      <c r="J9" s="21"/>
      <c r="K9" s="21"/>
    </row>
    <row r="11" spans="2:11" ht="47.4" customHeight="1" x14ac:dyDescent="0.35">
      <c r="B11" s="60" t="s">
        <v>0</v>
      </c>
      <c r="C11" s="60" t="s">
        <v>1</v>
      </c>
      <c r="D11" s="60" t="s">
        <v>27</v>
      </c>
      <c r="E11" s="60" t="s">
        <v>78</v>
      </c>
      <c r="F11" s="70" t="s">
        <v>74</v>
      </c>
      <c r="G11" s="70"/>
      <c r="H11" s="70"/>
      <c r="I11" s="70"/>
    </row>
    <row r="12" spans="2:11" ht="48" customHeight="1" x14ac:dyDescent="0.35">
      <c r="B12" s="60"/>
      <c r="C12" s="60"/>
      <c r="D12" s="60"/>
      <c r="E12" s="60"/>
      <c r="F12" s="51" t="s">
        <v>2</v>
      </c>
      <c r="G12" s="45" t="s">
        <v>120</v>
      </c>
      <c r="H12" s="51" t="s">
        <v>121</v>
      </c>
      <c r="I12" s="51" t="s">
        <v>122</v>
      </c>
    </row>
    <row r="13" spans="2:11" x14ac:dyDescent="0.35">
      <c r="B13" s="49">
        <v>1</v>
      </c>
      <c r="C13" s="49">
        <v>2</v>
      </c>
      <c r="D13" s="49">
        <v>3</v>
      </c>
      <c r="E13" s="49">
        <v>4</v>
      </c>
      <c r="F13" s="51">
        <v>5</v>
      </c>
      <c r="G13" s="45">
        <v>6</v>
      </c>
      <c r="H13" s="51">
        <v>7</v>
      </c>
      <c r="I13" s="51">
        <v>8</v>
      </c>
    </row>
    <row r="14" spans="2:11" x14ac:dyDescent="0.35">
      <c r="B14" s="60" t="s">
        <v>28</v>
      </c>
      <c r="C14" s="29" t="s">
        <v>45</v>
      </c>
      <c r="D14" s="14"/>
      <c r="E14" s="14"/>
      <c r="F14" s="35"/>
      <c r="G14" s="46"/>
      <c r="H14" s="35"/>
      <c r="I14" s="35"/>
    </row>
    <row r="15" spans="2:11" ht="62.4" x14ac:dyDescent="0.35">
      <c r="B15" s="60"/>
      <c r="C15" s="29" t="s">
        <v>79</v>
      </c>
      <c r="D15" s="14"/>
      <c r="E15" s="14"/>
      <c r="F15" s="35"/>
      <c r="G15" s="46"/>
      <c r="H15" s="35"/>
      <c r="I15" s="35"/>
    </row>
    <row r="16" spans="2:11" ht="34.799999999999997" customHeight="1" x14ac:dyDescent="0.35">
      <c r="B16" s="60"/>
      <c r="C16" s="29" t="s">
        <v>80</v>
      </c>
      <c r="D16" s="14"/>
      <c r="E16" s="14"/>
      <c r="F16" s="35"/>
      <c r="G16" s="46"/>
      <c r="H16" s="35"/>
      <c r="I16" s="35"/>
    </row>
    <row r="17" spans="2:10" ht="62.4" x14ac:dyDescent="0.35">
      <c r="B17" s="60"/>
      <c r="C17" s="29" t="s">
        <v>46</v>
      </c>
      <c r="D17" s="60" t="s">
        <v>75</v>
      </c>
      <c r="E17" s="49" t="s">
        <v>3</v>
      </c>
      <c r="F17" s="39">
        <f>G17+H17+I17</f>
        <v>10160.200000000001</v>
      </c>
      <c r="G17" s="54">
        <v>3474.8</v>
      </c>
      <c r="H17" s="39">
        <v>3270.9</v>
      </c>
      <c r="I17" s="39">
        <v>3414.5</v>
      </c>
      <c r="J17" s="1" t="s">
        <v>106</v>
      </c>
    </row>
    <row r="18" spans="2:10" ht="28.2" customHeight="1" x14ac:dyDescent="0.35">
      <c r="B18" s="60"/>
      <c r="C18" s="62" t="s">
        <v>91</v>
      </c>
      <c r="D18" s="60"/>
      <c r="E18" s="49" t="s">
        <v>11</v>
      </c>
      <c r="F18" s="39">
        <f t="shared" ref="F18:F29" si="0">G18+H18+I18</f>
        <v>0</v>
      </c>
      <c r="G18" s="54"/>
      <c r="H18" s="39"/>
      <c r="I18" s="39"/>
      <c r="J18" s="1" t="s">
        <v>108</v>
      </c>
    </row>
    <row r="19" spans="2:10" ht="28.2" customHeight="1" x14ac:dyDescent="0.35">
      <c r="B19" s="60"/>
      <c r="C19" s="62"/>
      <c r="D19" s="60"/>
      <c r="E19" s="49" t="s">
        <v>3</v>
      </c>
      <c r="F19" s="39">
        <f t="shared" si="0"/>
        <v>0</v>
      </c>
      <c r="G19" s="54"/>
      <c r="H19" s="39"/>
      <c r="I19" s="39"/>
    </row>
    <row r="20" spans="2:10" ht="28.2" customHeight="1" x14ac:dyDescent="0.35">
      <c r="B20" s="60"/>
      <c r="C20" s="62"/>
      <c r="D20" s="60"/>
      <c r="E20" s="49" t="s">
        <v>4</v>
      </c>
      <c r="F20" s="39">
        <f t="shared" si="0"/>
        <v>0</v>
      </c>
      <c r="G20" s="54"/>
      <c r="H20" s="39"/>
      <c r="I20" s="39"/>
    </row>
    <row r="21" spans="2:10" ht="28.2" customHeight="1" x14ac:dyDescent="0.35">
      <c r="B21" s="60"/>
      <c r="C21" s="62" t="s">
        <v>92</v>
      </c>
      <c r="D21" s="60"/>
      <c r="E21" s="49" t="s">
        <v>3</v>
      </c>
      <c r="F21" s="39">
        <f t="shared" si="0"/>
        <v>840</v>
      </c>
      <c r="G21" s="54">
        <v>280</v>
      </c>
      <c r="H21" s="39">
        <v>280</v>
      </c>
      <c r="I21" s="39">
        <v>280</v>
      </c>
      <c r="J21" s="1" t="s">
        <v>107</v>
      </c>
    </row>
    <row r="22" spans="2:10" ht="30.6" customHeight="1" x14ac:dyDescent="0.35">
      <c r="B22" s="60"/>
      <c r="C22" s="62"/>
      <c r="D22" s="60"/>
      <c r="E22" s="49" t="s">
        <v>4</v>
      </c>
      <c r="F22" s="39">
        <f t="shared" si="0"/>
        <v>44.1</v>
      </c>
      <c r="G22" s="54">
        <v>14.7</v>
      </c>
      <c r="H22" s="39">
        <v>14.7</v>
      </c>
      <c r="I22" s="39">
        <v>14.7</v>
      </c>
    </row>
    <row r="23" spans="2:10" ht="30.6" customHeight="1" x14ac:dyDescent="0.35">
      <c r="B23" s="60"/>
      <c r="C23" s="50" t="s">
        <v>109</v>
      </c>
      <c r="D23" s="60" t="s">
        <v>75</v>
      </c>
      <c r="E23" s="49"/>
      <c r="F23" s="39"/>
      <c r="G23" s="54"/>
      <c r="H23" s="39"/>
      <c r="I23" s="39"/>
    </row>
    <row r="24" spans="2:10" ht="39.6" customHeight="1" x14ac:dyDescent="0.35">
      <c r="B24" s="60"/>
      <c r="C24" s="50" t="s">
        <v>112</v>
      </c>
      <c r="D24" s="60"/>
      <c r="E24" s="49"/>
      <c r="F24" s="39"/>
      <c r="G24" s="53"/>
      <c r="H24" s="39"/>
      <c r="I24" s="39"/>
    </row>
    <row r="25" spans="2:10" ht="57" customHeight="1" x14ac:dyDescent="0.35">
      <c r="B25" s="60"/>
      <c r="C25" s="50" t="s">
        <v>114</v>
      </c>
      <c r="D25" s="60"/>
      <c r="E25" s="49"/>
      <c r="F25" s="39"/>
      <c r="G25" s="53"/>
      <c r="H25" s="39"/>
      <c r="I25" s="39"/>
    </row>
    <row r="26" spans="2:10" ht="64.2" customHeight="1" x14ac:dyDescent="0.35">
      <c r="B26" s="60"/>
      <c r="C26" s="50" t="s">
        <v>113</v>
      </c>
      <c r="D26" s="60"/>
      <c r="E26" s="49"/>
      <c r="F26" s="39"/>
      <c r="G26" s="53"/>
      <c r="H26" s="39"/>
      <c r="I26" s="39"/>
    </row>
    <row r="27" spans="2:10" ht="34.200000000000003" customHeight="1" x14ac:dyDescent="0.35">
      <c r="B27" s="60"/>
      <c r="C27" s="62" t="s">
        <v>110</v>
      </c>
      <c r="D27" s="60"/>
      <c r="E27" s="49" t="s">
        <v>11</v>
      </c>
      <c r="F27" s="39">
        <f t="shared" si="0"/>
        <v>1164.2</v>
      </c>
      <c r="G27" s="54">
        <v>1164.2</v>
      </c>
      <c r="H27" s="39">
        <v>0</v>
      </c>
      <c r="I27" s="39">
        <v>0</v>
      </c>
    </row>
    <row r="28" spans="2:10" ht="29.4" customHeight="1" x14ac:dyDescent="0.35">
      <c r="B28" s="60"/>
      <c r="C28" s="62"/>
      <c r="D28" s="60"/>
      <c r="E28" s="49" t="s">
        <v>3</v>
      </c>
      <c r="F28" s="39">
        <f t="shared" si="0"/>
        <v>36</v>
      </c>
      <c r="G28" s="54">
        <v>36</v>
      </c>
      <c r="H28" s="39">
        <v>0</v>
      </c>
      <c r="I28" s="39">
        <v>0</v>
      </c>
    </row>
    <row r="29" spans="2:10" ht="31.2" customHeight="1" x14ac:dyDescent="0.35">
      <c r="B29" s="60"/>
      <c r="C29" s="62"/>
      <c r="D29" s="60"/>
      <c r="E29" s="49" t="s">
        <v>4</v>
      </c>
      <c r="F29" s="39">
        <f t="shared" si="0"/>
        <v>63.2</v>
      </c>
      <c r="G29" s="54">
        <v>63.2</v>
      </c>
      <c r="H29" s="39">
        <v>0</v>
      </c>
      <c r="I29" s="39">
        <v>0</v>
      </c>
    </row>
    <row r="30" spans="2:10" ht="31.2" customHeight="1" x14ac:dyDescent="0.35">
      <c r="B30" s="60"/>
      <c r="C30" s="50" t="s">
        <v>111</v>
      </c>
      <c r="D30" s="60" t="s">
        <v>75</v>
      </c>
      <c r="E30" s="49"/>
      <c r="F30" s="39"/>
      <c r="G30" s="53"/>
      <c r="H30" s="39"/>
      <c r="I30" s="39"/>
    </row>
    <row r="31" spans="2:10" ht="67.2" customHeight="1" x14ac:dyDescent="0.35">
      <c r="B31" s="60"/>
      <c r="C31" s="50" t="s">
        <v>115</v>
      </c>
      <c r="D31" s="60"/>
      <c r="E31" s="49"/>
      <c r="F31" s="39"/>
      <c r="G31" s="54"/>
      <c r="H31" s="39"/>
      <c r="I31" s="39"/>
    </row>
    <row r="32" spans="2:10" ht="31.8" customHeight="1" x14ac:dyDescent="0.35">
      <c r="B32" s="60"/>
      <c r="C32" s="62" t="s">
        <v>132</v>
      </c>
      <c r="D32" s="60"/>
      <c r="E32" s="49" t="s">
        <v>11</v>
      </c>
      <c r="F32" s="39">
        <f t="shared" ref="F32:F33" si="1">G32+H32+I32</f>
        <v>2966.3</v>
      </c>
      <c r="G32" s="54">
        <v>973.8</v>
      </c>
      <c r="H32" s="39">
        <v>973.8</v>
      </c>
      <c r="I32" s="39">
        <v>1018.7</v>
      </c>
    </row>
    <row r="33" spans="1:9" ht="30.6" customHeight="1" x14ac:dyDescent="0.35">
      <c r="B33" s="60"/>
      <c r="C33" s="62"/>
      <c r="D33" s="60"/>
      <c r="E33" s="49" t="s">
        <v>3</v>
      </c>
      <c r="F33" s="39">
        <f t="shared" si="1"/>
        <v>91.7</v>
      </c>
      <c r="G33" s="54">
        <v>30.1</v>
      </c>
      <c r="H33" s="39">
        <v>30.1</v>
      </c>
      <c r="I33" s="39">
        <v>31.5</v>
      </c>
    </row>
    <row r="34" spans="1:9" ht="39" customHeight="1" x14ac:dyDescent="0.35">
      <c r="B34" s="60"/>
      <c r="C34" s="62"/>
      <c r="D34" s="60"/>
      <c r="E34" s="49" t="s">
        <v>4</v>
      </c>
      <c r="F34" s="39"/>
      <c r="G34" s="53"/>
      <c r="H34" s="39"/>
      <c r="I34" s="39"/>
    </row>
    <row r="35" spans="1:9" x14ac:dyDescent="0.35">
      <c r="B35" s="63" t="s">
        <v>29</v>
      </c>
      <c r="C35" s="63"/>
      <c r="D35" s="29"/>
      <c r="E35" s="14"/>
      <c r="F35" s="40">
        <f>SUM(F17:F34)</f>
        <v>15365.7</v>
      </c>
      <c r="G35" s="40">
        <f>SUM(G17:G34)</f>
        <v>6036.8</v>
      </c>
      <c r="H35" s="40">
        <f>SUM(H17:H34)</f>
        <v>4569.5</v>
      </c>
      <c r="I35" s="40">
        <f>SUM(I17:I34)</f>
        <v>4759.3999999999996</v>
      </c>
    </row>
    <row r="36" spans="1:9" ht="31.2" x14ac:dyDescent="0.35">
      <c r="B36" s="60" t="s">
        <v>30</v>
      </c>
      <c r="C36" s="29" t="s">
        <v>128</v>
      </c>
      <c r="D36" s="14"/>
      <c r="E36" s="14"/>
      <c r="F36" s="39"/>
      <c r="G36" s="53"/>
      <c r="H36" s="39"/>
      <c r="I36" s="39"/>
    </row>
    <row r="37" spans="1:9" ht="31.2" x14ac:dyDescent="0.35">
      <c r="B37" s="60"/>
      <c r="C37" s="29" t="s">
        <v>130</v>
      </c>
      <c r="D37" s="14"/>
      <c r="E37" s="14"/>
      <c r="F37" s="39"/>
      <c r="G37" s="53"/>
      <c r="H37" s="39"/>
      <c r="I37" s="39"/>
    </row>
    <row r="38" spans="1:9" ht="46.8" x14ac:dyDescent="0.35">
      <c r="B38" s="60"/>
      <c r="C38" s="29" t="s">
        <v>131</v>
      </c>
      <c r="D38" s="14"/>
      <c r="E38" s="14"/>
      <c r="F38" s="39"/>
      <c r="G38" s="53"/>
      <c r="H38" s="39"/>
      <c r="I38" s="39"/>
    </row>
    <row r="39" spans="1:9" ht="31.2" x14ac:dyDescent="0.35">
      <c r="B39" s="60"/>
      <c r="C39" s="62" t="s">
        <v>129</v>
      </c>
      <c r="D39" s="60" t="s">
        <v>75</v>
      </c>
      <c r="E39" s="49" t="s">
        <v>3</v>
      </c>
      <c r="F39" s="39">
        <f>G39+H39+I39</f>
        <v>6400</v>
      </c>
      <c r="G39" s="54">
        <v>6400</v>
      </c>
      <c r="H39" s="39">
        <v>0</v>
      </c>
      <c r="I39" s="39">
        <v>0</v>
      </c>
    </row>
    <row r="40" spans="1:9" ht="31.2" x14ac:dyDescent="0.35">
      <c r="B40" s="60"/>
      <c r="C40" s="62"/>
      <c r="D40" s="60"/>
      <c r="E40" s="49" t="s">
        <v>4</v>
      </c>
      <c r="F40" s="39">
        <f>G40+H40+I40</f>
        <v>336.8</v>
      </c>
      <c r="G40" s="54">
        <v>336.8</v>
      </c>
      <c r="H40" s="39">
        <v>0</v>
      </c>
      <c r="I40" s="39">
        <v>0</v>
      </c>
    </row>
    <row r="41" spans="1:9" x14ac:dyDescent="0.35">
      <c r="B41" s="63" t="s">
        <v>31</v>
      </c>
      <c r="C41" s="63"/>
      <c r="D41" s="14"/>
      <c r="E41" s="14"/>
      <c r="F41" s="40">
        <f>F39+F40</f>
        <v>6736.8</v>
      </c>
      <c r="G41" s="40">
        <f t="shared" ref="G41:I41" si="2">G39+G40</f>
        <v>6736.8</v>
      </c>
      <c r="H41" s="40">
        <f t="shared" si="2"/>
        <v>0</v>
      </c>
      <c r="I41" s="40">
        <f t="shared" si="2"/>
        <v>0</v>
      </c>
    </row>
    <row r="42" spans="1:9" ht="31.2" x14ac:dyDescent="0.35">
      <c r="B42" s="60" t="s">
        <v>32</v>
      </c>
      <c r="C42" s="29" t="s">
        <v>47</v>
      </c>
      <c r="D42" s="49"/>
      <c r="E42" s="49"/>
      <c r="F42" s="41"/>
      <c r="G42" s="53"/>
      <c r="H42" s="39"/>
      <c r="I42" s="39"/>
    </row>
    <row r="43" spans="1:9" ht="31.2" x14ac:dyDescent="0.35">
      <c r="A43" s="1" t="s">
        <v>8</v>
      </c>
      <c r="B43" s="60"/>
      <c r="C43" s="29" t="s">
        <v>48</v>
      </c>
      <c r="D43" s="65" t="s">
        <v>73</v>
      </c>
      <c r="E43" s="49" t="s">
        <v>3</v>
      </c>
      <c r="F43" s="39">
        <f t="shared" ref="F43:F45" si="3">SUM(G43:I43)</f>
        <v>13303.8</v>
      </c>
      <c r="G43" s="54">
        <v>4784.2</v>
      </c>
      <c r="H43" s="39">
        <v>4259.8</v>
      </c>
      <c r="I43" s="39">
        <v>4259.8</v>
      </c>
    </row>
    <row r="44" spans="1:9" ht="31.2" x14ac:dyDescent="0.35">
      <c r="A44" s="1" t="s">
        <v>6</v>
      </c>
      <c r="B44" s="60"/>
      <c r="C44" s="29" t="s">
        <v>87</v>
      </c>
      <c r="D44" s="65"/>
      <c r="E44" s="49" t="s">
        <v>3</v>
      </c>
      <c r="F44" s="39">
        <f t="shared" si="3"/>
        <v>4302</v>
      </c>
      <c r="G44" s="54">
        <v>1587.6</v>
      </c>
      <c r="H44" s="39">
        <v>1357.2</v>
      </c>
      <c r="I44" s="39">
        <v>1357.2</v>
      </c>
    </row>
    <row r="45" spans="1:9" ht="46.8" x14ac:dyDescent="0.35">
      <c r="A45" s="1" t="s">
        <v>9</v>
      </c>
      <c r="B45" s="60"/>
      <c r="C45" s="29" t="s">
        <v>49</v>
      </c>
      <c r="D45" s="65"/>
      <c r="E45" s="49" t="s">
        <v>3</v>
      </c>
      <c r="F45" s="39">
        <f t="shared" si="3"/>
        <v>15441.9</v>
      </c>
      <c r="G45" s="54">
        <v>5147.3</v>
      </c>
      <c r="H45" s="39">
        <v>5147.3</v>
      </c>
      <c r="I45" s="39">
        <v>5147.3</v>
      </c>
    </row>
    <row r="46" spans="1:9" ht="77.400000000000006" customHeight="1" x14ac:dyDescent="0.35">
      <c r="A46" s="1" t="s">
        <v>7</v>
      </c>
      <c r="B46" s="60"/>
      <c r="C46" s="29" t="s">
        <v>50</v>
      </c>
      <c r="D46" s="65"/>
      <c r="E46" s="49" t="s">
        <v>3</v>
      </c>
      <c r="F46" s="39">
        <f>SUM(G46:I46)</f>
        <v>0</v>
      </c>
      <c r="G46" s="54">
        <v>0</v>
      </c>
      <c r="H46" s="39">
        <v>0</v>
      </c>
      <c r="I46" s="39">
        <v>0</v>
      </c>
    </row>
    <row r="47" spans="1:9" x14ac:dyDescent="0.35">
      <c r="B47" s="63" t="s">
        <v>33</v>
      </c>
      <c r="C47" s="63"/>
      <c r="D47" s="49"/>
      <c r="E47" s="49"/>
      <c r="F47" s="40">
        <f>SUM(F43:F46)</f>
        <v>33047.699999999997</v>
      </c>
      <c r="G47" s="40">
        <f>G43+G44+G45+G46</f>
        <v>11519.1</v>
      </c>
      <c r="H47" s="40">
        <f t="shared" ref="H47:I47" si="4">SUM(H43:H46)</f>
        <v>10764.3</v>
      </c>
      <c r="I47" s="40">
        <f t="shared" si="4"/>
        <v>10764.3</v>
      </c>
    </row>
    <row r="48" spans="1:9" ht="31.2" x14ac:dyDescent="0.35">
      <c r="B48" s="60" t="s">
        <v>53</v>
      </c>
      <c r="C48" s="29" t="s">
        <v>51</v>
      </c>
      <c r="D48" s="49"/>
      <c r="E48" s="49"/>
      <c r="F48" s="41"/>
      <c r="G48" s="54"/>
      <c r="H48" s="39"/>
      <c r="I48" s="39"/>
    </row>
    <row r="49" spans="1:10" ht="46.8" x14ac:dyDescent="0.35">
      <c r="A49" s="1" t="s">
        <v>10</v>
      </c>
      <c r="B49" s="60"/>
      <c r="C49" s="29" t="s">
        <v>52</v>
      </c>
      <c r="D49" s="49" t="s">
        <v>73</v>
      </c>
      <c r="E49" s="49" t="s">
        <v>3</v>
      </c>
      <c r="F49" s="39">
        <f>SUM(G49:I49)</f>
        <v>5275</v>
      </c>
      <c r="G49" s="54">
        <v>1931</v>
      </c>
      <c r="H49" s="39">
        <v>1672</v>
      </c>
      <c r="I49" s="39">
        <v>1672</v>
      </c>
    </row>
    <row r="50" spans="1:10" x14ac:dyDescent="0.35">
      <c r="B50" s="63" t="s">
        <v>33</v>
      </c>
      <c r="C50" s="63"/>
      <c r="D50" s="49"/>
      <c r="E50" s="49"/>
      <c r="F50" s="40">
        <f>SUM(F49)</f>
        <v>5275</v>
      </c>
      <c r="G50" s="40">
        <f t="shared" ref="G50:I50" si="5">SUM(G49)</f>
        <v>1931</v>
      </c>
      <c r="H50" s="40">
        <f t="shared" si="5"/>
        <v>1672</v>
      </c>
      <c r="I50" s="40">
        <f t="shared" si="5"/>
        <v>1672</v>
      </c>
    </row>
    <row r="51" spans="1:10" ht="31.2" x14ac:dyDescent="0.35">
      <c r="B51" s="60" t="s">
        <v>54</v>
      </c>
      <c r="C51" s="29" t="s">
        <v>56</v>
      </c>
      <c r="D51" s="49"/>
      <c r="E51" s="49"/>
      <c r="F51" s="41"/>
      <c r="G51" s="53"/>
      <c r="H51" s="39"/>
      <c r="I51" s="39"/>
    </row>
    <row r="52" spans="1:10" ht="46.8" x14ac:dyDescent="0.35">
      <c r="B52" s="60"/>
      <c r="C52" s="29" t="s">
        <v>59</v>
      </c>
      <c r="D52" s="49" t="s">
        <v>73</v>
      </c>
      <c r="E52" s="49" t="s">
        <v>4</v>
      </c>
      <c r="F52" s="39">
        <f>SUM(G52:I52)</f>
        <v>327.8</v>
      </c>
      <c r="G52" s="54">
        <v>142.6</v>
      </c>
      <c r="H52" s="39">
        <v>92.6</v>
      </c>
      <c r="I52" s="39">
        <v>92.6</v>
      </c>
      <c r="J52" s="1" t="s">
        <v>99</v>
      </c>
    </row>
    <row r="53" spans="1:10" x14ac:dyDescent="0.35">
      <c r="B53" s="63" t="s">
        <v>33</v>
      </c>
      <c r="C53" s="63"/>
      <c r="D53" s="49"/>
      <c r="E53" s="49"/>
      <c r="F53" s="40">
        <f>SUM(F52)</f>
        <v>327.8</v>
      </c>
      <c r="G53" s="40">
        <f t="shared" ref="G53:I53" si="6">SUM(G52)</f>
        <v>142.6</v>
      </c>
      <c r="H53" s="40">
        <f t="shared" si="6"/>
        <v>92.6</v>
      </c>
      <c r="I53" s="40">
        <f t="shared" si="6"/>
        <v>92.6</v>
      </c>
    </row>
    <row r="54" spans="1:10" ht="31.2" x14ac:dyDescent="0.35">
      <c r="B54" s="60" t="s">
        <v>55</v>
      </c>
      <c r="C54" s="29" t="s">
        <v>57</v>
      </c>
      <c r="D54" s="49"/>
      <c r="E54" s="49"/>
      <c r="F54" s="41"/>
      <c r="G54" s="54"/>
      <c r="H54" s="39"/>
      <c r="I54" s="39"/>
    </row>
    <row r="55" spans="1:10" ht="31.2" customHeight="1" x14ac:dyDescent="0.35">
      <c r="A55" s="1" t="s">
        <v>100</v>
      </c>
      <c r="B55" s="60"/>
      <c r="C55" s="29" t="s">
        <v>58</v>
      </c>
      <c r="D55" s="60" t="s">
        <v>76</v>
      </c>
      <c r="E55" s="49" t="s">
        <v>4</v>
      </c>
      <c r="F55" s="39">
        <f t="shared" ref="F55:F57" si="7">SUM(G55:I55)</f>
        <v>282525.8</v>
      </c>
      <c r="G55" s="54">
        <v>102111.5</v>
      </c>
      <c r="H55" s="39">
        <v>89044.4</v>
      </c>
      <c r="I55" s="39">
        <v>91369.9</v>
      </c>
    </row>
    <row r="56" spans="1:10" ht="31.2" x14ac:dyDescent="0.35">
      <c r="B56" s="60"/>
      <c r="C56" s="29" t="s">
        <v>60</v>
      </c>
      <c r="D56" s="60"/>
      <c r="E56" s="49" t="s">
        <v>4</v>
      </c>
      <c r="F56" s="39">
        <f t="shared" si="7"/>
        <v>1542.3</v>
      </c>
      <c r="G56" s="54">
        <v>1460.3</v>
      </c>
      <c r="H56" s="39">
        <v>0</v>
      </c>
      <c r="I56" s="39">
        <v>82</v>
      </c>
      <c r="J56" s="1" t="s">
        <v>101</v>
      </c>
    </row>
    <row r="57" spans="1:10" ht="46.8" x14ac:dyDescent="0.35">
      <c r="B57" s="60"/>
      <c r="C57" s="29" t="s">
        <v>61</v>
      </c>
      <c r="D57" s="60"/>
      <c r="E57" s="49" t="s">
        <v>3</v>
      </c>
      <c r="F57" s="39">
        <f t="shared" si="7"/>
        <v>293274.8</v>
      </c>
      <c r="G57" s="54">
        <v>87802.2</v>
      </c>
      <c r="H57" s="39">
        <v>100131.5</v>
      </c>
      <c r="I57" s="39">
        <v>105341.1</v>
      </c>
    </row>
    <row r="58" spans="1:10" x14ac:dyDescent="0.35">
      <c r="B58" s="63" t="s">
        <v>33</v>
      </c>
      <c r="C58" s="63"/>
      <c r="D58" s="49"/>
      <c r="E58" s="49"/>
      <c r="F58" s="40">
        <f>SUM(F55:F57)</f>
        <v>577342.9</v>
      </c>
      <c r="G58" s="40">
        <f>G55+G56+G57</f>
        <v>191374</v>
      </c>
      <c r="H58" s="40">
        <f>H55+H56+H57</f>
        <v>189175.9</v>
      </c>
      <c r="I58" s="40">
        <f>I55+I56+I57</f>
        <v>196793</v>
      </c>
    </row>
    <row r="59" spans="1:10" ht="31.2" x14ac:dyDescent="0.35">
      <c r="B59" s="60" t="s">
        <v>62</v>
      </c>
      <c r="C59" s="29" t="s">
        <v>63</v>
      </c>
      <c r="D59" s="49"/>
      <c r="E59" s="49"/>
      <c r="F59" s="41"/>
      <c r="G59" s="53"/>
      <c r="H59" s="39"/>
      <c r="I59" s="39"/>
    </row>
    <row r="60" spans="1:10" ht="31.2" customHeight="1" x14ac:dyDescent="0.35">
      <c r="B60" s="60"/>
      <c r="C60" s="29" t="s">
        <v>58</v>
      </c>
      <c r="D60" s="74" t="s">
        <v>75</v>
      </c>
      <c r="E60" s="49" t="s">
        <v>4</v>
      </c>
      <c r="F60" s="39">
        <f t="shared" ref="F60:F62" si="8">SUM(G60:I60)</f>
        <v>55840.800000000003</v>
      </c>
      <c r="G60" s="54">
        <v>19716.3</v>
      </c>
      <c r="H60" s="39">
        <v>18055.400000000001</v>
      </c>
      <c r="I60" s="39">
        <v>18069.099999999999</v>
      </c>
    </row>
    <row r="61" spans="1:10" ht="31.2" x14ac:dyDescent="0.35">
      <c r="B61" s="60"/>
      <c r="C61" s="29" t="s">
        <v>60</v>
      </c>
      <c r="D61" s="75"/>
      <c r="E61" s="49" t="s">
        <v>4</v>
      </c>
      <c r="F61" s="39">
        <f t="shared" si="8"/>
        <v>1334.2</v>
      </c>
      <c r="G61" s="54">
        <v>1284</v>
      </c>
      <c r="H61" s="39">
        <v>0</v>
      </c>
      <c r="I61" s="39">
        <v>50.2</v>
      </c>
    </row>
    <row r="62" spans="1:10" ht="62.4" x14ac:dyDescent="0.35">
      <c r="A62" s="1" t="s">
        <v>102</v>
      </c>
      <c r="B62" s="60"/>
      <c r="C62" s="29" t="s">
        <v>64</v>
      </c>
      <c r="D62" s="75"/>
      <c r="E62" s="49" t="s">
        <v>3</v>
      </c>
      <c r="F62" s="39">
        <f t="shared" si="8"/>
        <v>460921.8</v>
      </c>
      <c r="G62" s="54">
        <v>153292.70000000001</v>
      </c>
      <c r="H62" s="39">
        <v>150704.79999999999</v>
      </c>
      <c r="I62" s="39">
        <v>156924.29999999999</v>
      </c>
    </row>
    <row r="63" spans="1:10" ht="140.4" x14ac:dyDescent="0.35">
      <c r="B63" s="55"/>
      <c r="C63" s="29" t="s">
        <v>133</v>
      </c>
      <c r="D63" s="76"/>
      <c r="E63" s="55" t="s">
        <v>11</v>
      </c>
      <c r="F63" s="54">
        <f>G63+H63+I63</f>
        <v>104.2</v>
      </c>
      <c r="G63" s="54">
        <v>104.2</v>
      </c>
      <c r="H63" s="54">
        <v>0</v>
      </c>
      <c r="I63" s="54">
        <v>0</v>
      </c>
    </row>
    <row r="64" spans="1:10" x14ac:dyDescent="0.35">
      <c r="B64" s="63" t="s">
        <v>33</v>
      </c>
      <c r="C64" s="63"/>
      <c r="D64" s="49"/>
      <c r="E64" s="49"/>
      <c r="F64" s="40">
        <f>G64+H64+I64</f>
        <v>518201</v>
      </c>
      <c r="G64" s="40">
        <f>G60+G61+G62+G63</f>
        <v>174397.2</v>
      </c>
      <c r="H64" s="40">
        <f>H60+H61+H62</f>
        <v>168760.2</v>
      </c>
      <c r="I64" s="40">
        <f>I60+I61+I62</f>
        <v>175043.6</v>
      </c>
    </row>
    <row r="65" spans="2:12" ht="31.2" x14ac:dyDescent="0.35">
      <c r="B65" s="60" t="s">
        <v>65</v>
      </c>
      <c r="C65" s="29" t="s">
        <v>66</v>
      </c>
      <c r="D65" s="49"/>
      <c r="E65" s="49"/>
      <c r="F65" s="41"/>
      <c r="G65" s="53"/>
      <c r="H65" s="39"/>
      <c r="I65" s="39"/>
    </row>
    <row r="66" spans="2:12" ht="62.4" x14ac:dyDescent="0.35">
      <c r="B66" s="60"/>
      <c r="C66" s="29" t="s">
        <v>67</v>
      </c>
      <c r="D66" s="60" t="s">
        <v>75</v>
      </c>
      <c r="E66" s="49" t="s">
        <v>11</v>
      </c>
      <c r="F66" s="39">
        <f>SUM(G66:I66)</f>
        <v>37094.1</v>
      </c>
      <c r="G66" s="54">
        <v>17720.3</v>
      </c>
      <c r="H66" s="39">
        <v>9686.9</v>
      </c>
      <c r="I66" s="39">
        <v>9686.9</v>
      </c>
    </row>
    <row r="67" spans="2:12" ht="31.2" x14ac:dyDescent="0.35">
      <c r="B67" s="60"/>
      <c r="C67" s="29" t="s">
        <v>68</v>
      </c>
      <c r="D67" s="60"/>
      <c r="E67" s="49" t="s">
        <v>3</v>
      </c>
      <c r="F67" s="39">
        <f>SUM(G67:I67)</f>
        <v>4997.1000000000004</v>
      </c>
      <c r="G67" s="54">
        <v>1665.7</v>
      </c>
      <c r="H67" s="39">
        <v>1665.7</v>
      </c>
      <c r="I67" s="39">
        <v>1665.7</v>
      </c>
    </row>
    <row r="68" spans="2:12" x14ac:dyDescent="0.35">
      <c r="B68" s="63" t="s">
        <v>33</v>
      </c>
      <c r="C68" s="63"/>
      <c r="D68" s="49"/>
      <c r="E68" s="49"/>
      <c r="F68" s="40">
        <f>SUM(F66:F67)</f>
        <v>42091.199999999997</v>
      </c>
      <c r="G68" s="40">
        <f>SUM(G66:G67)</f>
        <v>19386</v>
      </c>
      <c r="H68" s="40">
        <f t="shared" ref="H68:I68" si="9">SUM(H66:H67)</f>
        <v>11352.6</v>
      </c>
      <c r="I68" s="40">
        <f t="shared" si="9"/>
        <v>11352.6</v>
      </c>
    </row>
    <row r="69" spans="2:12" ht="46.8" x14ac:dyDescent="0.35">
      <c r="B69" s="60" t="s">
        <v>94</v>
      </c>
      <c r="C69" s="29" t="s">
        <v>97</v>
      </c>
      <c r="D69" s="49"/>
      <c r="E69" s="49"/>
      <c r="F69" s="41"/>
      <c r="G69" s="53"/>
      <c r="H69" s="39"/>
      <c r="I69" s="39"/>
    </row>
    <row r="70" spans="2:12" ht="31.2" x14ac:dyDescent="0.35">
      <c r="B70" s="60"/>
      <c r="C70" s="62" t="s">
        <v>98</v>
      </c>
      <c r="D70" s="60" t="s">
        <v>75</v>
      </c>
      <c r="E70" s="49" t="s">
        <v>11</v>
      </c>
      <c r="F70" s="39">
        <f t="shared" ref="F70:F72" si="10">SUM(G70:I70)</f>
        <v>35138.699999999997</v>
      </c>
      <c r="G70" s="54">
        <v>12469</v>
      </c>
      <c r="H70" s="39">
        <v>11895.5</v>
      </c>
      <c r="I70" s="39">
        <v>10774.2</v>
      </c>
      <c r="J70" s="33" t="s">
        <v>103</v>
      </c>
      <c r="K70" s="33"/>
      <c r="L70" s="33"/>
    </row>
    <row r="71" spans="2:12" ht="31.2" x14ac:dyDescent="0.35">
      <c r="B71" s="60"/>
      <c r="C71" s="62"/>
      <c r="D71" s="60"/>
      <c r="E71" s="49" t="s">
        <v>3</v>
      </c>
      <c r="F71" s="39">
        <f t="shared" si="10"/>
        <v>7197.2</v>
      </c>
      <c r="G71" s="54">
        <v>2553.9</v>
      </c>
      <c r="H71" s="39">
        <v>2436.5</v>
      </c>
      <c r="I71" s="39">
        <v>2206.8000000000002</v>
      </c>
      <c r="J71" s="33"/>
      <c r="K71" s="33"/>
      <c r="L71" s="33"/>
    </row>
    <row r="72" spans="2:12" ht="31.2" x14ac:dyDescent="0.35">
      <c r="B72" s="60"/>
      <c r="C72" s="62"/>
      <c r="D72" s="60"/>
      <c r="E72" s="49" t="s">
        <v>4</v>
      </c>
      <c r="F72" s="39">
        <f t="shared" si="10"/>
        <v>427.6</v>
      </c>
      <c r="G72" s="54">
        <v>151.69999999999999</v>
      </c>
      <c r="H72" s="39">
        <v>144.80000000000001</v>
      </c>
      <c r="I72" s="39">
        <v>131.1</v>
      </c>
      <c r="J72" s="33"/>
    </row>
    <row r="73" spans="2:12" x14ac:dyDescent="0.35">
      <c r="B73" s="63" t="s">
        <v>33</v>
      </c>
      <c r="C73" s="63"/>
      <c r="D73" s="49"/>
      <c r="E73" s="49"/>
      <c r="F73" s="40">
        <f>SUM(F70:F72)</f>
        <v>42763.5</v>
      </c>
      <c r="G73" s="40">
        <f>SUM(G70:G72)</f>
        <v>15174.6</v>
      </c>
      <c r="H73" s="40">
        <f t="shared" ref="H73:I73" si="11">SUM(H70:H72)</f>
        <v>14476.8</v>
      </c>
      <c r="I73" s="40">
        <f t="shared" si="11"/>
        <v>13112.1</v>
      </c>
      <c r="J73" s="33"/>
    </row>
    <row r="74" spans="2:12" ht="28.95" customHeight="1" x14ac:dyDescent="0.35">
      <c r="B74" s="74" t="s">
        <v>95</v>
      </c>
      <c r="C74" s="29" t="s">
        <v>88</v>
      </c>
      <c r="D74" s="49"/>
      <c r="E74" s="49"/>
      <c r="F74" s="41"/>
      <c r="G74" s="53"/>
      <c r="H74" s="39"/>
      <c r="I74" s="39"/>
      <c r="J74" s="33"/>
    </row>
    <row r="75" spans="2:12" ht="31.2" x14ac:dyDescent="0.35">
      <c r="B75" s="75"/>
      <c r="C75" s="64" t="s">
        <v>58</v>
      </c>
      <c r="D75" s="49" t="s">
        <v>77</v>
      </c>
      <c r="E75" s="49" t="s">
        <v>4</v>
      </c>
      <c r="F75" s="39">
        <f>SUM(G75:I75)</f>
        <v>41814.199999999997</v>
      </c>
      <c r="G75" s="54">
        <v>15935.4</v>
      </c>
      <c r="H75" s="39">
        <v>12939.4</v>
      </c>
      <c r="I75" s="39">
        <v>12939.4</v>
      </c>
    </row>
    <row r="76" spans="2:12" ht="140.4" customHeight="1" x14ac:dyDescent="0.35">
      <c r="B76" s="75"/>
      <c r="C76" s="64"/>
      <c r="D76" s="60" t="s">
        <v>127</v>
      </c>
      <c r="E76" s="49" t="s">
        <v>4</v>
      </c>
      <c r="F76" s="39">
        <f>SUM(G76:I76)</f>
        <v>99407</v>
      </c>
      <c r="G76" s="54">
        <v>37202.199999999997</v>
      </c>
      <c r="H76" s="39">
        <v>31102.400000000001</v>
      </c>
      <c r="I76" s="39">
        <v>31102.400000000001</v>
      </c>
    </row>
    <row r="77" spans="2:12" ht="31.8" customHeight="1" x14ac:dyDescent="0.35">
      <c r="B77" s="75"/>
      <c r="C77" s="64" t="s">
        <v>123</v>
      </c>
      <c r="D77" s="60"/>
      <c r="E77" s="60" t="s">
        <v>4</v>
      </c>
      <c r="F77" s="59">
        <f>G77</f>
        <v>580.79999999999995</v>
      </c>
      <c r="G77" s="59">
        <v>580.79999999999995</v>
      </c>
      <c r="H77" s="59">
        <v>0</v>
      </c>
      <c r="I77" s="59">
        <v>0</v>
      </c>
    </row>
    <row r="78" spans="2:12" x14ac:dyDescent="0.35">
      <c r="B78" s="75"/>
      <c r="C78" s="64"/>
      <c r="D78" s="60"/>
      <c r="E78" s="60"/>
      <c r="F78" s="59"/>
      <c r="G78" s="59"/>
      <c r="H78" s="59"/>
      <c r="I78" s="59"/>
    </row>
    <row r="79" spans="2:12" ht="78" x14ac:dyDescent="0.35">
      <c r="B79" s="76"/>
      <c r="C79" s="58" t="s">
        <v>134</v>
      </c>
      <c r="D79" s="57" t="s">
        <v>135</v>
      </c>
      <c r="E79" s="60" t="s">
        <v>4</v>
      </c>
      <c r="F79" s="56">
        <f>G79</f>
        <v>0</v>
      </c>
      <c r="G79" s="56">
        <v>0</v>
      </c>
      <c r="H79" s="56">
        <v>0</v>
      </c>
      <c r="I79" s="56">
        <v>0</v>
      </c>
    </row>
    <row r="80" spans="2:12" x14ac:dyDescent="0.35">
      <c r="B80" s="63" t="s">
        <v>33</v>
      </c>
      <c r="C80" s="63"/>
      <c r="D80" s="49"/>
      <c r="E80" s="60"/>
      <c r="F80" s="40">
        <f>SUM(F75:F79)</f>
        <v>141802</v>
      </c>
      <c r="G80" s="40">
        <f>SUM(G75:G79)</f>
        <v>53718.400000000001</v>
      </c>
      <c r="H80" s="40">
        <f>H75+H76</f>
        <v>44041.8</v>
      </c>
      <c r="I80" s="40">
        <f>SUM(I75:I77)</f>
        <v>44041.8</v>
      </c>
    </row>
    <row r="81" spans="2:10" ht="31.2" x14ac:dyDescent="0.35">
      <c r="B81" s="60" t="s">
        <v>96</v>
      </c>
      <c r="C81" s="29" t="s">
        <v>89</v>
      </c>
      <c r="D81" s="49"/>
      <c r="E81" s="49"/>
      <c r="F81" s="41"/>
      <c r="G81" s="53"/>
      <c r="H81" s="39"/>
      <c r="I81" s="39"/>
    </row>
    <row r="82" spans="2:10" ht="93.6" customHeight="1" x14ac:dyDescent="0.35">
      <c r="B82" s="60"/>
      <c r="C82" s="29" t="s">
        <v>93</v>
      </c>
      <c r="D82" s="49" t="s">
        <v>73</v>
      </c>
      <c r="E82" s="49" t="s">
        <v>3</v>
      </c>
      <c r="F82" s="39">
        <f>SUM(G82:I82)</f>
        <v>2652.3</v>
      </c>
      <c r="G82" s="54">
        <v>884.1</v>
      </c>
      <c r="H82" s="39">
        <v>884.1</v>
      </c>
      <c r="I82" s="39">
        <v>884.1</v>
      </c>
      <c r="J82" s="1" t="s">
        <v>104</v>
      </c>
    </row>
    <row r="83" spans="2:10" x14ac:dyDescent="0.35">
      <c r="B83" s="63" t="s">
        <v>33</v>
      </c>
      <c r="C83" s="63"/>
      <c r="D83" s="49"/>
      <c r="E83" s="49"/>
      <c r="F83" s="40">
        <f>SUM(F82)</f>
        <v>2652.3</v>
      </c>
      <c r="G83" s="40">
        <f t="shared" ref="G83" si="12">SUM(G82)</f>
        <v>884.1</v>
      </c>
      <c r="H83" s="40">
        <f t="shared" ref="H83" si="13">SUM(H82)</f>
        <v>884.1</v>
      </c>
      <c r="I83" s="40">
        <f t="shared" ref="I83" si="14">SUM(I82)</f>
        <v>884.1</v>
      </c>
    </row>
    <row r="84" spans="2:10" ht="31.2" x14ac:dyDescent="0.35">
      <c r="B84" s="60" t="s">
        <v>70</v>
      </c>
      <c r="C84" s="29" t="s">
        <v>90</v>
      </c>
      <c r="D84" s="49"/>
      <c r="E84" s="49"/>
      <c r="F84" s="41"/>
      <c r="G84" s="53"/>
      <c r="H84" s="39"/>
      <c r="I84" s="39"/>
    </row>
    <row r="85" spans="2:10" ht="46.8" x14ac:dyDescent="0.35">
      <c r="B85" s="60"/>
      <c r="C85" s="29" t="s">
        <v>69</v>
      </c>
      <c r="D85" s="49" t="s">
        <v>73</v>
      </c>
      <c r="E85" s="49" t="s">
        <v>4</v>
      </c>
      <c r="F85" s="39">
        <f>SUM(G85:I85)</f>
        <v>13107.1</v>
      </c>
      <c r="G85" s="53">
        <v>4940.7</v>
      </c>
      <c r="H85" s="39">
        <v>4083.2</v>
      </c>
      <c r="I85" s="39">
        <v>4083.2</v>
      </c>
      <c r="J85" s="1" t="s">
        <v>105</v>
      </c>
    </row>
    <row r="86" spans="2:10" x14ac:dyDescent="0.35">
      <c r="B86" s="61" t="s">
        <v>33</v>
      </c>
      <c r="C86" s="61"/>
      <c r="D86" s="49"/>
      <c r="E86" s="49"/>
      <c r="F86" s="40">
        <f>F85</f>
        <v>13107.1</v>
      </c>
      <c r="G86" s="40">
        <f t="shared" ref="G86:I86" si="15">G85</f>
        <v>4940.7</v>
      </c>
      <c r="H86" s="40">
        <f t="shared" si="15"/>
        <v>4083.2</v>
      </c>
      <c r="I86" s="40">
        <f t="shared" si="15"/>
        <v>4083.2</v>
      </c>
    </row>
    <row r="87" spans="2:10" ht="31.2" x14ac:dyDescent="0.35">
      <c r="B87" s="60" t="s">
        <v>126</v>
      </c>
      <c r="C87" s="29" t="s">
        <v>124</v>
      </c>
      <c r="D87" s="49"/>
      <c r="E87" s="49"/>
      <c r="F87" s="39"/>
      <c r="G87" s="53"/>
      <c r="H87" s="39"/>
      <c r="I87" s="39"/>
    </row>
    <row r="88" spans="2:10" ht="62.4" x14ac:dyDescent="0.35">
      <c r="B88" s="60"/>
      <c r="C88" s="29" t="s">
        <v>125</v>
      </c>
      <c r="D88" s="49" t="s">
        <v>75</v>
      </c>
      <c r="E88" s="49" t="s">
        <v>4</v>
      </c>
      <c r="F88" s="39">
        <f>G88+H88+I88</f>
        <v>17119.2</v>
      </c>
      <c r="G88" s="53">
        <v>17119.2</v>
      </c>
      <c r="H88" s="39">
        <v>0</v>
      </c>
      <c r="I88" s="39">
        <v>0</v>
      </c>
    </row>
    <row r="89" spans="2:10" x14ac:dyDescent="0.35">
      <c r="B89" s="63" t="s">
        <v>33</v>
      </c>
      <c r="C89" s="63"/>
      <c r="D89" s="38"/>
      <c r="E89" s="38"/>
      <c r="F89" s="40">
        <f>F88</f>
        <v>17119.2</v>
      </c>
      <c r="G89" s="40">
        <f t="shared" ref="G89:I89" si="16">G88</f>
        <v>17119.2</v>
      </c>
      <c r="H89" s="40">
        <f t="shared" si="16"/>
        <v>0</v>
      </c>
      <c r="I89" s="40">
        <f t="shared" si="16"/>
        <v>0</v>
      </c>
    </row>
    <row r="90" spans="2:10" s="42" customFormat="1" ht="18" customHeight="1" x14ac:dyDescent="0.35">
      <c r="B90" s="73" t="s">
        <v>34</v>
      </c>
      <c r="C90" s="73"/>
      <c r="D90" s="73"/>
      <c r="E90" s="73"/>
      <c r="F90" s="43">
        <f>F35+F41+F47+F50+F53+F58+F64+F68+F73+F80+F83+F86+F89</f>
        <v>1415832.2</v>
      </c>
      <c r="G90" s="40">
        <f>G35+G41+G47+G50+G53+G58+G64+G68+G73+G80+G83+G86+G89</f>
        <v>503360.5</v>
      </c>
      <c r="H90" s="40">
        <f t="shared" ref="H90:I90" si="17">H35+H41+H47+H50+H53+H58+H64+H68+H73+H80+H83+H86+H89</f>
        <v>449873</v>
      </c>
      <c r="I90" s="40">
        <f t="shared" si="17"/>
        <v>462598.7</v>
      </c>
    </row>
    <row r="91" spans="2:10" ht="18" customHeight="1" x14ac:dyDescent="0.35">
      <c r="B91" s="61" t="s">
        <v>12</v>
      </c>
      <c r="C91" s="61"/>
      <c r="D91" s="61"/>
      <c r="E91" s="61"/>
      <c r="F91" s="43">
        <f>SUMIF($E$17:$E$89,"федераль*",$F$17:$F$89)</f>
        <v>76467.5</v>
      </c>
      <c r="G91" s="40">
        <f>SUMIF($E$17:$E$89,"федераль*",$G$17:$G$89)</f>
        <v>32431.5</v>
      </c>
      <c r="H91" s="40">
        <f>SUMIF($E$17:$E$89,"федераль*",$H$17:$H$89)</f>
        <v>22556.2</v>
      </c>
      <c r="I91" s="40">
        <f>SUMIF($E$17:$E$89,"федераль*",$I$17:$I$89)</f>
        <v>21479.8</v>
      </c>
    </row>
    <row r="92" spans="2:10" ht="18" customHeight="1" x14ac:dyDescent="0.35">
      <c r="B92" s="61" t="s">
        <v>5</v>
      </c>
      <c r="C92" s="61"/>
      <c r="D92" s="61"/>
      <c r="E92" s="61"/>
      <c r="F92" s="43">
        <f>SUMIF($E$17:$E$89,"област*",$F$17:$F$89)</f>
        <v>824893.8</v>
      </c>
      <c r="G92" s="40">
        <f>SUMIF($E$17:$E$89,"област*",$G$17:$G$89)</f>
        <v>269869.59999999998</v>
      </c>
      <c r="H92" s="40">
        <f>SUMIF($E$17:$E$89,"област*",$H$17:$H$89)</f>
        <v>271839.90000000002</v>
      </c>
      <c r="I92" s="40">
        <f>SUMIF($E$17:$E$89,"област*",$I$17:$I$89)</f>
        <v>283184.3</v>
      </c>
    </row>
    <row r="93" spans="2:10" ht="18" customHeight="1" x14ac:dyDescent="0.35">
      <c r="B93" s="61" t="s">
        <v>35</v>
      </c>
      <c r="C93" s="61"/>
      <c r="D93" s="61"/>
      <c r="E93" s="61"/>
      <c r="F93" s="43">
        <f>SUMIF($E$17:$E$89,"местный*",$F$17:$F$89)</f>
        <v>514470.9</v>
      </c>
      <c r="G93" s="40">
        <f>SUMIF($E$17:$E$89,"местный*",$G$17:$G$89)</f>
        <v>201059.4</v>
      </c>
      <c r="H93" s="40">
        <f>SUMIF($E$17:$E$89,"местный*",$H$17:$H$89)</f>
        <v>155476.9</v>
      </c>
      <c r="I93" s="40">
        <f>SUMIF($E$17:$E$89,"местный*",$I$17:$I$89)</f>
        <v>157934.6</v>
      </c>
    </row>
    <row r="94" spans="2:10" ht="18" customHeight="1" x14ac:dyDescent="0.35">
      <c r="B94" s="61" t="s">
        <v>36</v>
      </c>
      <c r="C94" s="61"/>
      <c r="D94" s="61"/>
      <c r="E94" s="61"/>
      <c r="F94" s="43">
        <v>0</v>
      </c>
      <c r="G94" s="40">
        <v>0</v>
      </c>
      <c r="H94" s="40">
        <v>0</v>
      </c>
      <c r="I94" s="40">
        <v>0</v>
      </c>
    </row>
    <row r="95" spans="2:10" ht="18" customHeight="1" x14ac:dyDescent="0.35">
      <c r="B95" s="66"/>
      <c r="C95" s="66"/>
      <c r="D95" s="66"/>
      <c r="E95" s="66"/>
      <c r="F95" s="66"/>
      <c r="G95" s="66"/>
      <c r="H95" s="66"/>
      <c r="I95" s="66"/>
    </row>
    <row r="97" spans="4:9" ht="18" customHeight="1" x14ac:dyDescent="0.35">
      <c r="F97" s="36">
        <f>SUM(F91:F94)-F90</f>
        <v>0</v>
      </c>
      <c r="G97" s="47">
        <f t="shared" ref="G97:I97" si="18">SUM(G91:G94)-G90</f>
        <v>0</v>
      </c>
      <c r="H97" s="36">
        <f t="shared" si="18"/>
        <v>0</v>
      </c>
      <c r="I97" s="36">
        <f t="shared" si="18"/>
        <v>0</v>
      </c>
    </row>
    <row r="98" spans="4:9" ht="18" customHeight="1" x14ac:dyDescent="0.35"/>
    <row r="99" spans="4:9" ht="18" customHeight="1" x14ac:dyDescent="0.35"/>
    <row r="104" spans="4:9" ht="113.4" customHeight="1" x14ac:dyDescent="0.35"/>
    <row r="105" spans="4:9" ht="39.6" customHeight="1" x14ac:dyDescent="0.35"/>
    <row r="106" spans="4:9" ht="53.4" customHeight="1" x14ac:dyDescent="0.35"/>
    <row r="107" spans="4:9" ht="40.200000000000003" customHeight="1" x14ac:dyDescent="0.35"/>
    <row r="108" spans="4:9" ht="35.4" customHeight="1" x14ac:dyDescent="0.35"/>
    <row r="109" spans="4:9" s="10" customFormat="1" ht="20.399999999999999" customHeight="1" x14ac:dyDescent="0.3">
      <c r="D109" s="30"/>
      <c r="E109" s="30"/>
      <c r="F109" s="37"/>
      <c r="G109" s="23"/>
      <c r="H109" s="23"/>
      <c r="I109" s="23"/>
    </row>
    <row r="110" spans="4:9" s="10" customFormat="1" ht="20.399999999999999" customHeight="1" x14ac:dyDescent="0.3">
      <c r="D110" s="30"/>
      <c r="E110" s="30"/>
      <c r="F110" s="37"/>
      <c r="G110" s="23"/>
      <c r="H110" s="23"/>
      <c r="I110" s="23"/>
    </row>
    <row r="111" spans="4:9" ht="20.399999999999999" customHeight="1" x14ac:dyDescent="0.35"/>
    <row r="113" spans="4:9" ht="78.599999999999994" customHeight="1" x14ac:dyDescent="0.35"/>
    <row r="119" spans="4:9" ht="40.950000000000003" customHeight="1" x14ac:dyDescent="0.35"/>
    <row r="120" spans="4:9" ht="75.900000000000006" customHeight="1" x14ac:dyDescent="0.35"/>
    <row r="121" spans="4:9" ht="78.599999999999994" customHeight="1" x14ac:dyDescent="0.35"/>
    <row r="122" spans="4:9" s="3" customFormat="1" ht="37.5" customHeight="1" x14ac:dyDescent="0.35">
      <c r="D122" s="31"/>
      <c r="E122" s="31"/>
      <c r="G122" s="23"/>
      <c r="H122" s="23"/>
      <c r="I122" s="23"/>
    </row>
    <row r="123" spans="4:9" ht="35.4" customHeight="1" x14ac:dyDescent="0.35"/>
    <row r="124" spans="4:9" ht="25.95" customHeight="1" x14ac:dyDescent="0.35"/>
    <row r="126" spans="4:9" ht="60" customHeight="1" x14ac:dyDescent="0.35"/>
    <row r="127" spans="4:9" ht="36" customHeight="1" x14ac:dyDescent="0.35"/>
    <row r="128" spans="4:9" ht="57" customHeight="1" x14ac:dyDescent="0.35"/>
    <row r="129" spans="4:9" ht="38.4" customHeight="1" x14ac:dyDescent="0.35"/>
    <row r="130" spans="4:9" ht="23.4" customHeight="1" x14ac:dyDescent="0.35"/>
    <row r="131" spans="4:9" ht="55.2" customHeight="1" x14ac:dyDescent="0.35"/>
    <row r="135" spans="4:9" ht="55.2" customHeight="1" x14ac:dyDescent="0.35"/>
    <row r="136" spans="4:9" s="3" customFormat="1" ht="22.2" customHeight="1" x14ac:dyDescent="0.35">
      <c r="D136" s="31"/>
      <c r="E136" s="31"/>
      <c r="G136" s="23"/>
      <c r="H136" s="23"/>
      <c r="I136" s="23"/>
    </row>
    <row r="137" spans="4:9" s="3" customFormat="1" ht="22.2" customHeight="1" x14ac:dyDescent="0.35">
      <c r="D137" s="31"/>
      <c r="E137" s="31"/>
      <c r="G137" s="23"/>
      <c r="H137" s="23"/>
      <c r="I137" s="23"/>
    </row>
    <row r="138" spans="4:9" s="3" customFormat="1" ht="22.2" customHeight="1" x14ac:dyDescent="0.35">
      <c r="D138" s="31"/>
      <c r="E138" s="31"/>
      <c r="G138" s="23"/>
      <c r="H138" s="23"/>
      <c r="I138" s="23"/>
    </row>
    <row r="139" spans="4:9" ht="35.1" customHeight="1" x14ac:dyDescent="0.35"/>
    <row r="140" spans="4:9" s="3" customFormat="1" ht="23.4" customHeight="1" x14ac:dyDescent="0.35">
      <c r="D140" s="31"/>
      <c r="E140" s="31"/>
      <c r="G140" s="23"/>
      <c r="H140" s="23"/>
      <c r="I140" s="23"/>
    </row>
    <row r="141" spans="4:9" s="3" customFormat="1" ht="42" customHeight="1" x14ac:dyDescent="0.35">
      <c r="D141" s="31"/>
      <c r="E141" s="31"/>
      <c r="G141" s="23"/>
      <c r="H141" s="23"/>
      <c r="I141" s="23"/>
    </row>
    <row r="142" spans="4:9" s="3" customFormat="1" ht="59.4" customHeight="1" x14ac:dyDescent="0.35">
      <c r="D142" s="31"/>
      <c r="E142" s="31"/>
      <c r="G142" s="23"/>
      <c r="H142" s="23"/>
      <c r="I142" s="23"/>
    </row>
    <row r="143" spans="4:9" s="3" customFormat="1" ht="29.4" customHeight="1" x14ac:dyDescent="0.35">
      <c r="D143" s="31"/>
      <c r="E143" s="31"/>
      <c r="G143" s="23"/>
      <c r="H143" s="23"/>
      <c r="I143" s="23"/>
    </row>
    <row r="144" spans="4:9" s="3" customFormat="1" ht="29.4" customHeight="1" x14ac:dyDescent="0.35">
      <c r="D144" s="31"/>
      <c r="E144" s="31"/>
      <c r="G144" s="23"/>
      <c r="H144" s="23"/>
      <c r="I144" s="23"/>
    </row>
    <row r="145" spans="4:9" s="3" customFormat="1" ht="29.4" customHeight="1" x14ac:dyDescent="0.35">
      <c r="D145" s="31"/>
      <c r="E145" s="31"/>
      <c r="G145" s="23"/>
      <c r="H145" s="23"/>
      <c r="I145" s="23"/>
    </row>
    <row r="146" spans="4:9" s="3" customFormat="1" ht="37.950000000000003" customHeight="1" x14ac:dyDescent="0.35">
      <c r="D146" s="31"/>
      <c r="E146" s="31"/>
      <c r="G146" s="23"/>
      <c r="H146" s="23"/>
      <c r="I146" s="23"/>
    </row>
    <row r="147" spans="4:9" s="3" customFormat="1" ht="23.4" customHeight="1" x14ac:dyDescent="0.35">
      <c r="D147" s="31"/>
      <c r="E147" s="31"/>
      <c r="G147" s="23"/>
      <c r="H147" s="23"/>
      <c r="I147" s="23"/>
    </row>
    <row r="148" spans="4:9" s="3" customFormat="1" ht="55.2" customHeight="1" x14ac:dyDescent="0.35">
      <c r="D148" s="31"/>
      <c r="E148" s="31"/>
      <c r="G148" s="23"/>
      <c r="H148" s="23"/>
      <c r="I148" s="23"/>
    </row>
    <row r="149" spans="4:9" s="3" customFormat="1" ht="29.4" customHeight="1" x14ac:dyDescent="0.35">
      <c r="D149" s="31"/>
      <c r="E149" s="31"/>
      <c r="G149" s="23"/>
      <c r="H149" s="23"/>
      <c r="I149" s="23"/>
    </row>
    <row r="150" spans="4:9" s="3" customFormat="1" ht="29.4" customHeight="1" x14ac:dyDescent="0.35">
      <c r="D150" s="31"/>
      <c r="E150" s="31"/>
      <c r="G150" s="23"/>
      <c r="H150" s="23"/>
      <c r="I150" s="23"/>
    </row>
    <row r="151" spans="4:9" s="3" customFormat="1" ht="35.1" customHeight="1" x14ac:dyDescent="0.35">
      <c r="D151" s="31"/>
      <c r="E151" s="31"/>
      <c r="G151" s="23"/>
      <c r="H151" s="23"/>
      <c r="I151" s="23"/>
    </row>
    <row r="152" spans="4:9" ht="35.4" customHeight="1" x14ac:dyDescent="0.35"/>
    <row r="155" spans="4:9" ht="18" customHeight="1" x14ac:dyDescent="0.35"/>
    <row r="160" spans="4:9" ht="111.6" customHeight="1" x14ac:dyDescent="0.35"/>
    <row r="161" spans="1:4" ht="38.4" customHeight="1" x14ac:dyDescent="0.35"/>
    <row r="162" spans="1:4" ht="55.5" customHeight="1" x14ac:dyDescent="0.35"/>
    <row r="163" spans="1:4" ht="18" customHeight="1" x14ac:dyDescent="0.35"/>
    <row r="164" spans="1:4" ht="46.2" customHeight="1" x14ac:dyDescent="0.35"/>
    <row r="165" spans="1:4" ht="63.6" customHeight="1" x14ac:dyDescent="0.35"/>
    <row r="166" spans="1:4" ht="38.4" customHeight="1" x14ac:dyDescent="0.35"/>
    <row r="167" spans="1:4" ht="18.600000000000001" customHeight="1" x14ac:dyDescent="0.35"/>
    <row r="168" spans="1:4" ht="22.2" customHeight="1" x14ac:dyDescent="0.35"/>
    <row r="169" spans="1:4" ht="40.5" customHeight="1" x14ac:dyDescent="0.35"/>
    <row r="170" spans="1:4" ht="21.6" customHeight="1" x14ac:dyDescent="0.35"/>
    <row r="171" spans="1:4" ht="42" customHeight="1" x14ac:dyDescent="0.35"/>
    <row r="172" spans="1:4" ht="38.4" customHeight="1" x14ac:dyDescent="0.35"/>
    <row r="173" spans="1:4" ht="18.600000000000001" customHeight="1" x14ac:dyDescent="0.35">
      <c r="A173" s="2"/>
      <c r="B173" s="2"/>
      <c r="C173" s="2"/>
      <c r="D173" s="32"/>
    </row>
    <row r="176" spans="1:4" ht="78" customHeight="1" x14ac:dyDescent="0.35"/>
    <row r="178" ht="91.5" customHeight="1" x14ac:dyDescent="0.35"/>
    <row r="179" ht="53.1" customHeight="1" x14ac:dyDescent="0.35"/>
    <row r="180" ht="18.600000000000001" customHeight="1" x14ac:dyDescent="0.35"/>
    <row r="181" ht="18.600000000000001" customHeight="1" x14ac:dyDescent="0.35"/>
  </sheetData>
  <mergeCells count="68">
    <mergeCell ref="B42:B46"/>
    <mergeCell ref="B14:B34"/>
    <mergeCell ref="D30:D34"/>
    <mergeCell ref="B35:C35"/>
    <mergeCell ref="B92:E92"/>
    <mergeCell ref="B54:B57"/>
    <mergeCell ref="B64:C64"/>
    <mergeCell ref="B68:C68"/>
    <mergeCell ref="B65:B67"/>
    <mergeCell ref="D60:D63"/>
    <mergeCell ref="B73:C73"/>
    <mergeCell ref="C70:C72"/>
    <mergeCell ref="B59:B62"/>
    <mergeCell ref="B83:C83"/>
    <mergeCell ref="B94:E94"/>
    <mergeCell ref="B48:B49"/>
    <mergeCell ref="B50:C50"/>
    <mergeCell ref="B51:B52"/>
    <mergeCell ref="B53:C53"/>
    <mergeCell ref="B58:C58"/>
    <mergeCell ref="B84:B85"/>
    <mergeCell ref="B89:C89"/>
    <mergeCell ref="C75:C76"/>
    <mergeCell ref="D66:D67"/>
    <mergeCell ref="B90:E90"/>
    <mergeCell ref="B91:E91"/>
    <mergeCell ref="B69:B72"/>
    <mergeCell ref="B74:B79"/>
    <mergeCell ref="E79:E80"/>
    <mergeCell ref="B93:E93"/>
    <mergeCell ref="F4:I4"/>
    <mergeCell ref="F1:I1"/>
    <mergeCell ref="F2:I2"/>
    <mergeCell ref="F3:I3"/>
    <mergeCell ref="C27:C29"/>
    <mergeCell ref="D23:D29"/>
    <mergeCell ref="B95:I95"/>
    <mergeCell ref="D17:D22"/>
    <mergeCell ref="C18:C20"/>
    <mergeCell ref="C21:C22"/>
    <mergeCell ref="B7:I7"/>
    <mergeCell ref="B9:I9"/>
    <mergeCell ref="B8:I8"/>
    <mergeCell ref="F11:I11"/>
    <mergeCell ref="E11:E12"/>
    <mergeCell ref="B11:B12"/>
    <mergeCell ref="C11:C12"/>
    <mergeCell ref="D11:D12"/>
    <mergeCell ref="D70:D72"/>
    <mergeCell ref="D55:D57"/>
    <mergeCell ref="B41:C41"/>
    <mergeCell ref="C32:C34"/>
    <mergeCell ref="I77:I78"/>
    <mergeCell ref="B87:B88"/>
    <mergeCell ref="B86:C86"/>
    <mergeCell ref="C39:C40"/>
    <mergeCell ref="D39:D40"/>
    <mergeCell ref="D76:D78"/>
    <mergeCell ref="E77:E78"/>
    <mergeCell ref="F77:F78"/>
    <mergeCell ref="G77:G78"/>
    <mergeCell ref="H77:H78"/>
    <mergeCell ref="B47:C47"/>
    <mergeCell ref="B36:B40"/>
    <mergeCell ref="B81:B82"/>
    <mergeCell ref="C77:C78"/>
    <mergeCell ref="D43:D46"/>
    <mergeCell ref="B80:C80"/>
  </mergeCells>
  <printOptions horizontalCentered="1"/>
  <pageMargins left="0.59055118110236227" right="0.39370078740157483" top="0.59055118110236227" bottom="0.59055118110236227" header="0.31496062992125984" footer="0.15748031496062992"/>
  <pageSetup paperSize="8" scale="121" firstPageNumber="4" fitToWidth="0" fitToHeight="0" orientation="landscape" useFirstPageNumber="1" r:id="rId1"/>
  <headerFooter>
    <oddHeader>&amp;C&amp;P</oddHeader>
  </headerFooter>
  <rowBreaks count="4" manualBreakCount="4">
    <brk id="34" min="1" max="8" man="1"/>
    <brk id="52" min="1" max="8" man="1"/>
    <brk id="68" min="1" max="8" man="1"/>
    <brk id="83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4"/>
  <sheetViews>
    <sheetView topLeftCell="A13" workbookViewId="0">
      <selection activeCell="H21" sqref="H21"/>
    </sheetView>
  </sheetViews>
  <sheetFormatPr defaultColWidth="8.6640625" defaultRowHeight="15.6" x14ac:dyDescent="0.3"/>
  <cols>
    <col min="1" max="1" width="11.109375" style="4" customWidth="1"/>
    <col min="2" max="5" width="14.33203125" style="6" customWidth="1"/>
    <col min="6" max="6" width="8.5546875" style="6" customWidth="1"/>
    <col min="7" max="7" width="6.88671875" style="6" customWidth="1"/>
    <col min="8" max="8" width="23.21875" style="6" customWidth="1"/>
    <col min="9" max="9" width="15.6640625" style="6" customWidth="1"/>
    <col min="10" max="10" width="14.44140625" style="6" customWidth="1"/>
    <col min="11" max="11" width="15.33203125" style="6" customWidth="1"/>
    <col min="12" max="12" width="14.5546875" style="5" customWidth="1"/>
    <col min="13" max="40" width="8.6640625" style="5"/>
    <col min="41" max="16384" width="8.6640625" style="4"/>
  </cols>
  <sheetData>
    <row r="1" spans="1:48" x14ac:dyDescent="0.3">
      <c r="B1" s="6" t="s">
        <v>19</v>
      </c>
      <c r="C1" s="6" t="s">
        <v>18</v>
      </c>
      <c r="D1" s="6" t="s">
        <v>20</v>
      </c>
      <c r="E1" s="6" t="s">
        <v>17</v>
      </c>
      <c r="G1" s="5"/>
      <c r="H1" s="5"/>
      <c r="I1" s="5"/>
      <c r="J1" s="5"/>
      <c r="K1" s="5"/>
      <c r="AO1" s="5"/>
      <c r="AP1" s="5"/>
      <c r="AQ1" s="5"/>
      <c r="AR1" s="5"/>
      <c r="AS1" s="5"/>
      <c r="AT1" s="5"/>
      <c r="AU1" s="5"/>
      <c r="AV1" s="5"/>
    </row>
    <row r="2" spans="1:48" x14ac:dyDescent="0.3">
      <c r="A2" s="4" t="s">
        <v>16</v>
      </c>
      <c r="B2" s="6">
        <f>SUM(B5:B15)</f>
        <v>3844292.2</v>
      </c>
      <c r="C2" s="6">
        <f>SUM(C5:C15)</f>
        <v>1379710.7</v>
      </c>
      <c r="D2" s="6">
        <f t="shared" ref="D2:E2" si="0">SUM(D5:D15)</f>
        <v>109162.1</v>
      </c>
      <c r="E2" s="6">
        <f t="shared" si="0"/>
        <v>2355419.4</v>
      </c>
      <c r="F2" s="6">
        <f>B2-C2-D2-E2</f>
        <v>0</v>
      </c>
      <c r="G2" s="5"/>
      <c r="H2" s="5" t="s">
        <v>37</v>
      </c>
      <c r="I2" s="5"/>
      <c r="J2" s="5"/>
      <c r="K2" s="5"/>
      <c r="AO2" s="5"/>
      <c r="AP2" s="5"/>
      <c r="AQ2" s="5"/>
      <c r="AR2" s="5"/>
      <c r="AS2" s="5"/>
      <c r="AT2" s="5"/>
      <c r="AU2" s="5"/>
      <c r="AV2" s="5"/>
    </row>
    <row r="3" spans="1:48" x14ac:dyDescent="0.3">
      <c r="A3" s="79" t="s">
        <v>15</v>
      </c>
      <c r="B3" s="78" t="s">
        <v>14</v>
      </c>
      <c r="C3" s="77" t="s">
        <v>13</v>
      </c>
      <c r="D3" s="77"/>
      <c r="E3" s="77"/>
      <c r="G3" s="5"/>
      <c r="H3" s="16" t="s">
        <v>38</v>
      </c>
      <c r="I3" s="6">
        <f>SUM(B5:B12)</f>
        <v>2428460</v>
      </c>
      <c r="J3" s="5" t="s">
        <v>39</v>
      </c>
      <c r="K3" s="5"/>
      <c r="AO3" s="5"/>
      <c r="AP3" s="5"/>
      <c r="AQ3" s="5"/>
      <c r="AR3" s="5"/>
      <c r="AS3" s="5"/>
      <c r="AT3" s="5"/>
      <c r="AU3" s="5"/>
      <c r="AV3" s="5"/>
    </row>
    <row r="4" spans="1:48" s="7" customFormat="1" ht="15" customHeight="1" x14ac:dyDescent="0.3">
      <c r="A4" s="79"/>
      <c r="B4" s="78"/>
      <c r="C4" s="12" t="s">
        <v>22</v>
      </c>
      <c r="D4" s="12" t="s">
        <v>23</v>
      </c>
      <c r="E4" s="12" t="s">
        <v>17</v>
      </c>
      <c r="F4" s="9"/>
      <c r="G4" s="8"/>
      <c r="H4" s="16" t="s">
        <v>40</v>
      </c>
      <c r="I4" s="17">
        <f>SUM(D5:D12)</f>
        <v>32694.6</v>
      </c>
      <c r="J4" s="5" t="s">
        <v>39</v>
      </c>
      <c r="L4" s="18"/>
      <c r="M4" s="18"/>
      <c r="N4" s="18"/>
      <c r="O4" s="19"/>
      <c r="P4" s="8"/>
      <c r="Q4" s="8"/>
      <c r="R4" s="8"/>
      <c r="S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</row>
    <row r="5" spans="1:48" x14ac:dyDescent="0.3">
      <c r="A5" s="11">
        <v>2014</v>
      </c>
      <c r="B5" s="20">
        <v>273928.09999999998</v>
      </c>
      <c r="C5" s="20">
        <v>95628.5</v>
      </c>
      <c r="D5" s="20">
        <v>0</v>
      </c>
      <c r="E5" s="20">
        <v>178299.6</v>
      </c>
      <c r="G5" s="5"/>
      <c r="H5" s="16" t="s">
        <v>41</v>
      </c>
      <c r="I5" s="6">
        <f>SUM(E5:E12)</f>
        <v>1530525.6</v>
      </c>
      <c r="J5" s="5" t="s">
        <v>39</v>
      </c>
      <c r="K5" s="5"/>
      <c r="AO5" s="5"/>
      <c r="AP5" s="5"/>
      <c r="AQ5" s="5"/>
      <c r="AR5" s="5"/>
      <c r="AS5" s="5"/>
      <c r="AT5" s="5"/>
      <c r="AU5" s="5"/>
      <c r="AV5" s="5"/>
    </row>
    <row r="6" spans="1:48" x14ac:dyDescent="0.3">
      <c r="A6" s="11">
        <v>2015</v>
      </c>
      <c r="B6" s="20">
        <v>281079.8</v>
      </c>
      <c r="C6" s="20">
        <v>104786.7</v>
      </c>
      <c r="D6" s="20">
        <v>0</v>
      </c>
      <c r="E6" s="20">
        <v>176293.1</v>
      </c>
      <c r="G6" s="5"/>
      <c r="H6" s="16" t="s">
        <v>42</v>
      </c>
      <c r="I6" s="6">
        <f>SUM(C5:C12)</f>
        <v>865239.8</v>
      </c>
      <c r="J6" s="5" t="s">
        <v>39</v>
      </c>
      <c r="K6" s="5"/>
      <c r="AO6" s="5"/>
      <c r="AP6" s="5"/>
      <c r="AQ6" s="5"/>
      <c r="AR6" s="5"/>
      <c r="AS6" s="5"/>
      <c r="AT6" s="5"/>
      <c r="AU6" s="5"/>
      <c r="AV6" s="5"/>
    </row>
    <row r="7" spans="1:48" x14ac:dyDescent="0.3">
      <c r="A7" s="11">
        <v>2016</v>
      </c>
      <c r="B7" s="20">
        <v>291785.8</v>
      </c>
      <c r="C7" s="20">
        <v>113468.2</v>
      </c>
      <c r="D7" s="20">
        <v>0</v>
      </c>
      <c r="E7" s="20">
        <v>178317.6</v>
      </c>
      <c r="G7" s="5"/>
      <c r="H7" s="4" t="s">
        <v>43</v>
      </c>
      <c r="I7" s="5"/>
      <c r="J7" s="5"/>
      <c r="K7" s="5"/>
      <c r="AO7" s="5"/>
      <c r="AP7" s="5"/>
      <c r="AQ7" s="5"/>
      <c r="AR7" s="5"/>
      <c r="AS7" s="5"/>
      <c r="AT7" s="5"/>
      <c r="AU7" s="5"/>
      <c r="AV7" s="5"/>
    </row>
    <row r="8" spans="1:48" x14ac:dyDescent="0.3">
      <c r="A8" s="11">
        <v>2017</v>
      </c>
      <c r="B8" s="20">
        <v>277682.40000000002</v>
      </c>
      <c r="C8" s="20">
        <v>103199.3</v>
      </c>
      <c r="D8" s="20">
        <v>0</v>
      </c>
      <c r="E8" s="20">
        <v>174483.1</v>
      </c>
      <c r="G8" s="5"/>
      <c r="H8" s="5"/>
      <c r="I8" s="5"/>
      <c r="J8" s="5"/>
      <c r="K8" s="5"/>
      <c r="AO8" s="5"/>
      <c r="AP8" s="5"/>
      <c r="AQ8" s="5"/>
      <c r="AR8" s="5"/>
      <c r="AS8" s="5"/>
      <c r="AT8" s="5"/>
      <c r="AU8" s="5"/>
      <c r="AV8" s="5"/>
    </row>
    <row r="9" spans="1:48" x14ac:dyDescent="0.3">
      <c r="A9" s="11">
        <v>2018</v>
      </c>
      <c r="B9" s="20">
        <v>298118.7</v>
      </c>
      <c r="C9" s="20">
        <v>94987.9</v>
      </c>
      <c r="D9" s="20">
        <v>0</v>
      </c>
      <c r="E9" s="20">
        <v>203130.8</v>
      </c>
      <c r="G9" s="5"/>
      <c r="H9" s="5" t="s">
        <v>44</v>
      </c>
      <c r="I9" s="5"/>
      <c r="J9" s="5"/>
      <c r="K9" s="5"/>
      <c r="AO9" s="5"/>
      <c r="AP9" s="5"/>
      <c r="AQ9" s="5"/>
      <c r="AR9" s="5"/>
      <c r="AS9" s="5"/>
      <c r="AT9" s="5"/>
      <c r="AU9" s="5"/>
      <c r="AV9" s="5"/>
    </row>
    <row r="10" spans="1:48" x14ac:dyDescent="0.3">
      <c r="A10" s="11">
        <v>2019</v>
      </c>
      <c r="B10" s="20">
        <v>302496</v>
      </c>
      <c r="C10" s="20">
        <v>111334.3</v>
      </c>
      <c r="D10" s="20">
        <v>0</v>
      </c>
      <c r="E10" s="20">
        <v>191161.7</v>
      </c>
      <c r="G10" s="5"/>
      <c r="H10" s="16" t="s">
        <v>38</v>
      </c>
      <c r="I10" s="6">
        <f>SUM(B13:B15)</f>
        <v>1415832.2</v>
      </c>
      <c r="J10" s="5" t="s">
        <v>39</v>
      </c>
      <c r="K10" s="5"/>
      <c r="AO10" s="5"/>
      <c r="AP10" s="5"/>
      <c r="AQ10" s="5"/>
      <c r="AR10" s="5"/>
      <c r="AS10" s="5"/>
      <c r="AT10" s="5"/>
      <c r="AU10" s="5"/>
      <c r="AV10" s="5"/>
    </row>
    <row r="11" spans="1:48" x14ac:dyDescent="0.3">
      <c r="A11" s="11">
        <v>2020</v>
      </c>
      <c r="B11" s="20">
        <v>335847.8</v>
      </c>
      <c r="C11" s="20">
        <v>114459.9</v>
      </c>
      <c r="D11" s="20">
        <v>9869.2999999999993</v>
      </c>
      <c r="E11" s="20">
        <v>211518.6</v>
      </c>
      <c r="G11" s="5"/>
      <c r="H11" s="16" t="s">
        <v>40</v>
      </c>
      <c r="I11" s="17">
        <f>SUM(D13:D15)</f>
        <v>76467.5</v>
      </c>
      <c r="J11" s="5" t="s">
        <v>39</v>
      </c>
      <c r="K11" s="5"/>
      <c r="AO11" s="5"/>
      <c r="AP11" s="5"/>
      <c r="AQ11" s="5"/>
      <c r="AR11" s="5"/>
      <c r="AS11" s="5"/>
      <c r="AT11" s="5"/>
      <c r="AU11" s="5"/>
      <c r="AV11" s="5"/>
    </row>
    <row r="12" spans="1:48" x14ac:dyDescent="0.3">
      <c r="A12" s="11">
        <v>2021</v>
      </c>
      <c r="B12" s="20">
        <v>367521.4</v>
      </c>
      <c r="C12" s="20">
        <v>127375</v>
      </c>
      <c r="D12" s="20">
        <v>22825.3</v>
      </c>
      <c r="E12" s="20">
        <v>217321.1</v>
      </c>
      <c r="G12" s="5"/>
      <c r="H12" s="16" t="s">
        <v>41</v>
      </c>
      <c r="I12" s="6">
        <f>SUM(E13:E15)</f>
        <v>824893.8</v>
      </c>
      <c r="J12" s="5" t="s">
        <v>39</v>
      </c>
      <c r="K12" s="5"/>
      <c r="AO12" s="5"/>
      <c r="AP12" s="5"/>
      <c r="AQ12" s="5"/>
      <c r="AR12" s="5"/>
      <c r="AS12" s="5"/>
      <c r="AT12" s="5"/>
      <c r="AU12" s="5"/>
      <c r="AV12" s="5"/>
    </row>
    <row r="13" spans="1:48" x14ac:dyDescent="0.3">
      <c r="A13" s="11">
        <v>2022</v>
      </c>
      <c r="B13" s="20">
        <f>'Сведения о фин-ии'!G90</f>
        <v>503360.5</v>
      </c>
      <c r="C13" s="20">
        <f>'Сведения о фин-ии'!G93</f>
        <v>201059.4</v>
      </c>
      <c r="D13" s="20">
        <f>'Сведения о фин-ии'!G91</f>
        <v>32431.5</v>
      </c>
      <c r="E13" s="20">
        <f>'Сведения о фин-ии'!G92</f>
        <v>269869.59999999998</v>
      </c>
      <c r="F13" s="6">
        <f>B13-C13-D13-E13</f>
        <v>0</v>
      </c>
      <c r="G13" s="5"/>
      <c r="H13" s="16" t="s">
        <v>42</v>
      </c>
      <c r="I13" s="6">
        <f>SUM(C13:C15)</f>
        <v>514470.9</v>
      </c>
      <c r="J13" s="5" t="s">
        <v>39</v>
      </c>
      <c r="K13" s="5"/>
      <c r="AO13" s="5"/>
      <c r="AP13" s="5"/>
      <c r="AQ13" s="5"/>
      <c r="AR13" s="5"/>
      <c r="AS13" s="5"/>
      <c r="AT13" s="5"/>
      <c r="AU13" s="5"/>
      <c r="AV13" s="5"/>
    </row>
    <row r="14" spans="1:48" ht="15" customHeight="1" x14ac:dyDescent="0.3">
      <c r="A14" s="11">
        <v>2023</v>
      </c>
      <c r="B14" s="20">
        <f>'Сведения о фин-ии'!H90</f>
        <v>449873</v>
      </c>
      <c r="C14" s="20">
        <f>'Сведения о фин-ии'!H93</f>
        <v>155476.9</v>
      </c>
      <c r="D14" s="20">
        <f>'Сведения о фин-ии'!H91</f>
        <v>22556.2</v>
      </c>
      <c r="E14" s="20">
        <f>'Сведения о фин-ии'!H92</f>
        <v>271839.90000000002</v>
      </c>
      <c r="F14" s="6">
        <f t="shared" ref="F14:F15" si="1">B14-C14-D14-E14</f>
        <v>0</v>
      </c>
      <c r="G14" s="5"/>
      <c r="H14" s="4" t="s">
        <v>43</v>
      </c>
      <c r="I14" s="5"/>
      <c r="J14" s="5"/>
      <c r="K14" s="5"/>
      <c r="AO14" s="5"/>
      <c r="AP14" s="5"/>
      <c r="AQ14" s="5"/>
      <c r="AR14" s="5"/>
      <c r="AS14" s="5"/>
      <c r="AT14" s="5"/>
      <c r="AU14" s="5"/>
      <c r="AV14" s="5"/>
    </row>
    <row r="15" spans="1:48" ht="15" customHeight="1" x14ac:dyDescent="0.3">
      <c r="A15" s="11">
        <v>2024</v>
      </c>
      <c r="B15" s="20">
        <f>'Сведения о фин-ии'!I90</f>
        <v>462598.7</v>
      </c>
      <c r="C15" s="20">
        <f>'Сведения о фин-ии'!I93</f>
        <v>157934.6</v>
      </c>
      <c r="D15" s="20">
        <f>'Сведения о фин-ии'!I91</f>
        <v>21479.8</v>
      </c>
      <c r="E15" s="20">
        <f>'Сведения о фин-ии'!I92</f>
        <v>283184.3</v>
      </c>
      <c r="F15" s="6">
        <f t="shared" si="1"/>
        <v>0</v>
      </c>
      <c r="G15" s="5"/>
      <c r="H15" s="5"/>
      <c r="I15" s="5"/>
      <c r="J15" s="5"/>
      <c r="K15" s="5"/>
      <c r="AO15" s="5"/>
      <c r="AP15" s="5"/>
      <c r="AQ15" s="5"/>
      <c r="AR15" s="5"/>
      <c r="AS15" s="5"/>
      <c r="AT15" s="5"/>
      <c r="AU15" s="5"/>
      <c r="AV15" s="5"/>
    </row>
    <row r="16" spans="1:48" ht="15" customHeight="1" x14ac:dyDescent="0.3">
      <c r="A16" s="11" t="s">
        <v>21</v>
      </c>
      <c r="B16" s="20">
        <f>SUM(B5:B15)</f>
        <v>3844292.2</v>
      </c>
      <c r="C16" s="20">
        <f>SUM(C5:C15)</f>
        <v>1379710.7</v>
      </c>
      <c r="D16" s="20">
        <f t="shared" ref="D16:E16" si="2">SUM(D5:D15)</f>
        <v>109162.1</v>
      </c>
      <c r="E16" s="20">
        <f t="shared" si="2"/>
        <v>2355419.4</v>
      </c>
      <c r="G16" s="5"/>
      <c r="H16" s="5"/>
      <c r="I16" s="5"/>
      <c r="J16" s="5"/>
      <c r="K16" s="5"/>
      <c r="AO16" s="5"/>
      <c r="AP16" s="5"/>
      <c r="AQ16" s="5"/>
      <c r="AR16" s="5"/>
      <c r="AS16" s="5"/>
      <c r="AT16" s="5"/>
      <c r="AU16" s="5"/>
      <c r="AV16" s="5"/>
    </row>
    <row r="18" spans="8:12" x14ac:dyDescent="0.3">
      <c r="H18" s="70" t="s">
        <v>82</v>
      </c>
      <c r="I18" s="70" t="s">
        <v>16</v>
      </c>
      <c r="J18" s="70" t="s">
        <v>83</v>
      </c>
      <c r="K18" s="70"/>
      <c r="L18" s="70"/>
    </row>
    <row r="19" spans="8:12" ht="78" customHeight="1" x14ac:dyDescent="0.3">
      <c r="H19" s="70"/>
      <c r="I19" s="70"/>
      <c r="J19" s="26" t="s">
        <v>85</v>
      </c>
      <c r="K19" s="26" t="s">
        <v>71</v>
      </c>
      <c r="L19" s="26" t="s">
        <v>72</v>
      </c>
    </row>
    <row r="20" spans="8:12" x14ac:dyDescent="0.3">
      <c r="H20" s="26">
        <v>1</v>
      </c>
      <c r="I20" s="26">
        <v>2</v>
      </c>
      <c r="J20" s="26">
        <v>3</v>
      </c>
      <c r="K20" s="26">
        <v>4</v>
      </c>
      <c r="L20" s="26">
        <v>5</v>
      </c>
    </row>
    <row r="21" spans="8:12" ht="93" customHeight="1" x14ac:dyDescent="0.3">
      <c r="H21" s="27" t="s">
        <v>86</v>
      </c>
      <c r="I21" s="28">
        <f>SUM(J21:L21)</f>
        <v>1415832.2</v>
      </c>
      <c r="J21" s="28">
        <f>B13</f>
        <v>503360.5</v>
      </c>
      <c r="K21" s="28">
        <f>B14</f>
        <v>449873</v>
      </c>
      <c r="L21" s="28">
        <f>B15</f>
        <v>462598.7</v>
      </c>
    </row>
    <row r="22" spans="8:12" x14ac:dyDescent="0.3">
      <c r="H22" s="27" t="s">
        <v>12</v>
      </c>
      <c r="I22" s="28">
        <f t="shared" ref="I22:I24" si="3">SUM(J22:L22)</f>
        <v>76467.5</v>
      </c>
      <c r="J22" s="28">
        <f>D13</f>
        <v>32431.5</v>
      </c>
      <c r="K22" s="28">
        <f>D14</f>
        <v>22556.2</v>
      </c>
      <c r="L22" s="28">
        <f>D15</f>
        <v>21479.8</v>
      </c>
    </row>
    <row r="23" spans="8:12" x14ac:dyDescent="0.3">
      <c r="H23" s="27" t="s">
        <v>5</v>
      </c>
      <c r="I23" s="28">
        <f t="shared" si="3"/>
        <v>824893.8</v>
      </c>
      <c r="J23" s="28">
        <f>E13</f>
        <v>269869.59999999998</v>
      </c>
      <c r="K23" s="28">
        <f>E14</f>
        <v>271839.90000000002</v>
      </c>
      <c r="L23" s="28">
        <f>E15</f>
        <v>283184.3</v>
      </c>
    </row>
    <row r="24" spans="8:12" x14ac:dyDescent="0.3">
      <c r="H24" s="27" t="s">
        <v>84</v>
      </c>
      <c r="I24" s="28">
        <f t="shared" si="3"/>
        <v>514470.9</v>
      </c>
      <c r="J24" s="28">
        <f>C13</f>
        <v>201059.4</v>
      </c>
      <c r="K24" s="28">
        <f>C14</f>
        <v>155476.9</v>
      </c>
      <c r="L24" s="28">
        <f>C15</f>
        <v>157934.6</v>
      </c>
    </row>
  </sheetData>
  <mergeCells count="6">
    <mergeCell ref="J18:L18"/>
    <mergeCell ref="C3:E3"/>
    <mergeCell ref="B3:B4"/>
    <mergeCell ref="A3:A4"/>
    <mergeCell ref="H18:H19"/>
    <mergeCell ref="I18:I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Сведения о фин-ии</vt:lpstr>
      <vt:lpstr>Суммы МП</vt:lpstr>
      <vt:lpstr>'Сведения о фин-ии'!Область_печати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2025-01-22T08:51:51Z</dcterms:modified>
</cp:coreProperties>
</file>