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3617505E-390B-4932-9031-E255580B7D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фин-ии'!$B$1:$I$62</definedName>
  </definedNames>
  <calcPr calcId="181029"/>
</workbook>
</file>

<file path=xl/calcChain.xml><?xml version="1.0" encoding="utf-8"?>
<calcChain xmlns="http://schemas.openxmlformats.org/spreadsheetml/2006/main">
  <c r="I6" i="4" l="1"/>
  <c r="I5" i="4"/>
  <c r="I4" i="4"/>
  <c r="I3" i="4"/>
  <c r="G47" i="1" l="1"/>
  <c r="H47" i="1"/>
  <c r="I47" i="1"/>
  <c r="F45" i="1"/>
  <c r="G13" i="1" l="1"/>
  <c r="H13" i="1"/>
  <c r="I13" i="1"/>
  <c r="I56" i="1"/>
  <c r="H56" i="1"/>
  <c r="G56" i="1"/>
  <c r="I53" i="1"/>
  <c r="H53" i="1"/>
  <c r="G53" i="1"/>
  <c r="I50" i="1"/>
  <c r="H50" i="1"/>
  <c r="G50" i="1"/>
  <c r="G43" i="1"/>
  <c r="H43" i="1"/>
  <c r="I43" i="1"/>
  <c r="G39" i="1"/>
  <c r="H39" i="1"/>
  <c r="I39" i="1"/>
  <c r="G34" i="1"/>
  <c r="H34" i="1"/>
  <c r="I34" i="1"/>
  <c r="G29" i="1"/>
  <c r="H29" i="1"/>
  <c r="I29" i="1"/>
  <c r="I61" i="1"/>
  <c r="C15" i="4" s="1"/>
  <c r="L24" i="4" s="1"/>
  <c r="H61" i="1"/>
  <c r="C14" i="4" s="1"/>
  <c r="K24" i="4" s="1"/>
  <c r="G61" i="1"/>
  <c r="C13" i="4" s="1"/>
  <c r="J24" i="4" s="1"/>
  <c r="I60" i="1"/>
  <c r="E15" i="4" s="1"/>
  <c r="L23" i="4" s="1"/>
  <c r="H60" i="1"/>
  <c r="E14" i="4" s="1"/>
  <c r="K23" i="4" s="1"/>
  <c r="G60" i="1"/>
  <c r="E13" i="4" s="1"/>
  <c r="J23" i="4" s="1"/>
  <c r="I23" i="4" s="1"/>
  <c r="I59" i="1"/>
  <c r="D15" i="4" s="1"/>
  <c r="L22" i="4" s="1"/>
  <c r="H59" i="1"/>
  <c r="D14" i="4" s="1"/>
  <c r="K22" i="4" s="1"/>
  <c r="G59" i="1"/>
  <c r="D13" i="4" s="1"/>
  <c r="J22" i="4" s="1"/>
  <c r="I22" i="4" s="1"/>
  <c r="I24" i="4" l="1"/>
  <c r="I13" i="4"/>
  <c r="I12" i="4"/>
  <c r="I11" i="4"/>
  <c r="F55" i="1"/>
  <c r="F56" i="1" s="1"/>
  <c r="F52" i="1"/>
  <c r="F53" i="1" s="1"/>
  <c r="F49" i="1"/>
  <c r="F50" i="1" s="1"/>
  <c r="F46" i="1"/>
  <c r="F47" i="1" s="1"/>
  <c r="F42" i="1"/>
  <c r="F41" i="1"/>
  <c r="F59" i="1" s="1"/>
  <c r="F38" i="1"/>
  <c r="F37" i="1"/>
  <c r="F36" i="1"/>
  <c r="F33" i="1"/>
  <c r="F32" i="1"/>
  <c r="F31" i="1"/>
  <c r="F28" i="1"/>
  <c r="G26" i="1"/>
  <c r="H26" i="1"/>
  <c r="I26" i="1"/>
  <c r="F25" i="1"/>
  <c r="F26" i="1" s="1"/>
  <c r="G23" i="1"/>
  <c r="G58" i="1" s="1"/>
  <c r="H23" i="1"/>
  <c r="H58" i="1" s="1"/>
  <c r="I23" i="1"/>
  <c r="I58" i="1" s="1"/>
  <c r="F22" i="1"/>
  <c r="F21" i="1"/>
  <c r="F20" i="1"/>
  <c r="F19" i="1"/>
  <c r="F12" i="1"/>
  <c r="E2" i="4"/>
  <c r="D16" i="4"/>
  <c r="C16" i="4"/>
  <c r="I64" i="1" l="1"/>
  <c r="B15" i="4"/>
  <c r="H64" i="1"/>
  <c r="B14" i="4"/>
  <c r="G64" i="1"/>
  <c r="B13" i="4"/>
  <c r="J21" i="4" s="1"/>
  <c r="F13" i="1"/>
  <c r="F60" i="1"/>
  <c r="F29" i="1"/>
  <c r="F61" i="1"/>
  <c r="F43" i="1"/>
  <c r="F39" i="1"/>
  <c r="F34" i="1"/>
  <c r="F23" i="1"/>
  <c r="C2" i="4"/>
  <c r="E16" i="4"/>
  <c r="D2" i="4"/>
  <c r="F15" i="4" l="1"/>
  <c r="L21" i="4"/>
  <c r="F14" i="4"/>
  <c r="K21" i="4"/>
  <c r="I21" i="4" s="1"/>
  <c r="I10" i="4"/>
  <c r="F13" i="4"/>
  <c r="B2" i="4"/>
  <c r="F2" i="4" s="1"/>
  <c r="B16" i="4"/>
  <c r="F58" i="1"/>
  <c r="F64" i="1" s="1"/>
</calcChain>
</file>

<file path=xl/sharedStrings.xml><?xml version="1.0" encoding="utf-8"?>
<sst xmlns="http://schemas.openxmlformats.org/spreadsheetml/2006/main" count="158" uniqueCount="104">
  <si>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</si>
  <si>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</si>
  <si>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</si>
  <si>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</si>
  <si>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</si>
  <si>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</si>
  <si>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</si>
  <si>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</si>
  <si>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</si>
  <si>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</si>
  <si>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</si>
  <si>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</si>
  <si>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</si>
  <si>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</si>
  <si>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</si>
  <si>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</si>
  <si>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</si>
  <si>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</si>
  <si>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</si>
  <si>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</si>
  <si>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</si>
  <si>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</si>
  <si>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</si>
  <si>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</si>
  <si>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</si>
  <si>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</si>
  <si>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</si>
  <si>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</si>
  <si>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</si>
  <si>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</si>
  <si>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</si>
  <si>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</si>
  <si>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</si>
  <si>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</si>
  <si>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</si>
  <si>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</si>
  <si>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</si>
  <si>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</si>
  <si>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</si>
  <si>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</si>
  <si>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</si>
  <si>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очередной финансовый год 2022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</si>
  <si>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</si>
  <si>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</si>
  <si>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</si>
  <si>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</si>
  <si>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</si>
  <si>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</si>
  <si>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</si>
  <si>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</si>
  <si>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</si>
  <si>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</si>
  <si>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</si>
  <si>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</si>
  <si>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</si>
  <si>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</si>
  <si>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</si>
  <si>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</si>
  <si>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</si>
  <si>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</si>
  <si>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</si>
  <si>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</si>
  <si>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</si>
  <si>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</si>
  <si>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</si>
  <si>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</si>
  <si>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</si>
  <si>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</si>
  <si>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</si>
  <si>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</si>
  <si>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</si>
  <si>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</si>
  <si>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</si>
  <si>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</si>
  <si>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 xml:space="preserve">9. </t>
  </si>
  <si>
    <t xml:space="preserve">10. 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</si>
  <si>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</si>
  <si>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 xml:space="preserve">11. </t>
  </si>
  <si>
    <t>Мероприятие 1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</si>
  <si>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 xml:space="preserve">12. 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</si>
  <si>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</si>
  <si>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</si>
  <si>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</si>
  <si>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</si>
  <si>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</si>
  <si>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</si>
  <si>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</si>
  <si>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</si>
  <si>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</si>
  <si>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МБУДО «Десногорская ДМШ имени М.И.Глинки», МБУДО «Десногорская ДХШ»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</si>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</sst>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164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view="pageBreakPreview" topLeftCell="A52" zoomScaleNormal="60" zoomScaleSheetLayoutView="100" workbookViewId="0">
      <selection activeCell="G58" sqref="G58"/>
    </sheetView>
  </sheetViews>
  <sheetFormatPr defaultColWidth="9.109375" defaultRowHeight="18" x14ac:dyDescent="0.35"/>
  <cols>
    <col min="1" max="1" width="8.44140625" style="1" customWidth="1"/>
    <col min="2" max="2" width="5" style="1" customWidth="1"/>
    <col min="3" max="3" width="61.44140625" style="1" customWidth="1"/>
    <col min="4" max="4" width="17.6640625" style="31" customWidth="1"/>
    <col min="5" max="5" width="13.109375" style="31" customWidth="1"/>
    <col min="6" max="6" width="12.33203125" style="1" customWidth="1"/>
    <col min="7" max="9" width="14.109375" style="31" customWidth="1"/>
    <col min="10" max="11" width="17.109375" style="1" customWidth="1"/>
    <col min="12" max="13" width="12.109375" style="1" bestFit="1" customWidth="1"/>
    <col min="14" max="14" width="10.6640625" style="1" bestFit="1" customWidth="1"/>
    <col min="15" max="16384" width="9.109375" style="1"/>
  </cols>
  <sheetData>
    <row r="1" spans="2:11" s="5" customFormat="1" ht="18" customHeight="1" x14ac:dyDescent="0.3">
      <c r="B1" s="38" t="s">
        <v>93</v>
      </c>
      <c r="C1" s="39"/>
      <c r="D1" s="39"/>
      <c r="E1" s="39"/>
      <c r="F1" s="39"/>
      <c r="G1" s="39"/>
      <c r="H1" s="39"/>
      <c r="I1" s="39"/>
    </row>
    <row r="2" spans="2:11" ht="46.95" customHeight="1" x14ac:dyDescent="0.35">
      <c r="B2" s="43" t="s">
        <v>24</v>
      </c>
      <c r="C2" s="43"/>
      <c r="D2" s="43"/>
      <c r="E2" s="43"/>
      <c r="F2" s="43"/>
      <c r="G2" s="43"/>
      <c r="H2" s="43"/>
      <c r="I2" s="43"/>
      <c r="J2" s="19"/>
      <c r="K2" s="19"/>
    </row>
    <row r="3" spans="2:11" ht="25.2" customHeight="1" x14ac:dyDescent="0.35">
      <c r="B3" s="45" t="s">
        <v>26</v>
      </c>
      <c r="C3" s="45"/>
      <c r="D3" s="45"/>
      <c r="E3" s="45"/>
      <c r="F3" s="45"/>
      <c r="G3" s="45"/>
      <c r="H3" s="45"/>
      <c r="I3" s="45"/>
      <c r="J3" s="14"/>
      <c r="K3" s="14"/>
    </row>
    <row r="4" spans="2:11" s="26" customFormat="1" ht="19.95" customHeight="1" x14ac:dyDescent="0.3">
      <c r="B4" s="44" t="s">
        <v>25</v>
      </c>
      <c r="C4" s="44"/>
      <c r="D4" s="44"/>
      <c r="E4" s="44"/>
      <c r="F4" s="44"/>
      <c r="G4" s="44"/>
      <c r="H4" s="44"/>
      <c r="I4" s="44"/>
      <c r="J4" s="25"/>
      <c r="K4" s="25"/>
    </row>
    <row r="6" spans="2:11" ht="47.4" customHeight="1" x14ac:dyDescent="0.35">
      <c r="B6" s="50" t="s">
        <v>0</v>
      </c>
      <c r="C6" s="50" t="s">
        <v>1</v>
      </c>
      <c r="D6" s="50" t="s">
        <v>27</v>
      </c>
      <c r="E6" s="51" t="s">
        <v>90</v>
      </c>
      <c r="F6" s="50" t="s">
        <v>85</v>
      </c>
      <c r="G6" s="50"/>
      <c r="H6" s="50"/>
      <c r="I6" s="50"/>
    </row>
    <row r="7" spans="2:11" ht="48" customHeight="1" x14ac:dyDescent="0.35">
      <c r="B7" s="50"/>
      <c r="C7" s="50"/>
      <c r="D7" s="50"/>
      <c r="E7" s="53"/>
      <c r="F7" s="15" t="s">
        <v>2</v>
      </c>
      <c r="G7" s="16" t="s">
        <v>41</v>
      </c>
      <c r="H7" s="16" t="s">
        <v>82</v>
      </c>
      <c r="I7" s="16" t="s">
        <v>83</v>
      </c>
    </row>
    <row r="8" spans="2:11" x14ac:dyDescent="0.3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</row>
    <row r="9" spans="2:11" x14ac:dyDescent="0.35">
      <c r="B9" s="50" t="s">
        <v>28</v>
      </c>
      <c r="C9" s="17" t="s">
        <v>50</v>
      </c>
      <c r="D9" s="18"/>
      <c r="E9" s="18"/>
      <c r="F9" s="18"/>
      <c r="G9" s="18"/>
      <c r="H9" s="18"/>
      <c r="I9" s="18"/>
    </row>
    <row r="10" spans="2:11" ht="62.4" x14ac:dyDescent="0.35">
      <c r="B10" s="50"/>
      <c r="C10" s="36" t="s">
        <v>91</v>
      </c>
      <c r="D10" s="18"/>
      <c r="E10" s="18"/>
      <c r="F10" s="18"/>
      <c r="G10" s="18"/>
      <c r="H10" s="18"/>
      <c r="I10" s="18"/>
    </row>
    <row r="11" spans="2:11" ht="31.2" x14ac:dyDescent="0.35">
      <c r="B11" s="50"/>
      <c r="C11" s="37" t="s">
        <v>92</v>
      </c>
      <c r="D11" s="18"/>
      <c r="E11" s="18"/>
      <c r="F11" s="18"/>
      <c r="G11" s="18"/>
      <c r="H11" s="18"/>
      <c r="I11" s="18"/>
    </row>
    <row r="12" spans="2:11" ht="62.4" x14ac:dyDescent="0.35">
      <c r="B12" s="50"/>
      <c r="C12" s="17" t="s">
        <v>51</v>
      </c>
      <c r="D12" s="15" t="s">
        <v>86</v>
      </c>
      <c r="E12" s="35" t="s">
        <v>3</v>
      </c>
      <c r="F12" s="13">
        <f>SUM(G12:I12)</f>
        <v>14307.699999999999</v>
      </c>
      <c r="G12" s="13">
        <v>4127</v>
      </c>
      <c r="H12" s="13">
        <v>4949.3</v>
      </c>
      <c r="I12" s="13">
        <v>5231.3999999999996</v>
      </c>
    </row>
    <row r="13" spans="2:11" x14ac:dyDescent="0.35">
      <c r="B13" s="49" t="s">
        <v>31</v>
      </c>
      <c r="C13" s="49"/>
      <c r="D13" s="18"/>
      <c r="E13" s="18"/>
      <c r="F13" s="29">
        <f>SUM(F12)</f>
        <v>14307.699999999999</v>
      </c>
      <c r="G13" s="29">
        <f t="shared" ref="G13:I13" si="0">SUM(G12)</f>
        <v>4127</v>
      </c>
      <c r="H13" s="29">
        <f t="shared" si="0"/>
        <v>4949.3</v>
      </c>
      <c r="I13" s="29">
        <f t="shared" si="0"/>
        <v>5231.3999999999996</v>
      </c>
    </row>
    <row r="14" spans="2:11" x14ac:dyDescent="0.35">
      <c r="B14" s="50" t="s">
        <v>32</v>
      </c>
      <c r="C14" s="17" t="s">
        <v>40</v>
      </c>
      <c r="D14" s="18"/>
      <c r="E14" s="18"/>
      <c r="F14" s="13"/>
      <c r="G14" s="13"/>
      <c r="H14" s="13"/>
      <c r="I14" s="13"/>
    </row>
    <row r="15" spans="2:11" x14ac:dyDescent="0.35">
      <c r="B15" s="50"/>
      <c r="C15" s="17" t="s">
        <v>29</v>
      </c>
      <c r="D15" s="18"/>
      <c r="E15" s="18"/>
      <c r="F15" s="13"/>
      <c r="G15" s="13"/>
      <c r="H15" s="13"/>
      <c r="I15" s="13"/>
    </row>
    <row r="16" spans="2:11" x14ac:dyDescent="0.35">
      <c r="B16" s="50"/>
      <c r="C16" s="17" t="s">
        <v>30</v>
      </c>
      <c r="D16" s="18"/>
      <c r="E16" s="18"/>
      <c r="F16" s="13"/>
      <c r="G16" s="13"/>
      <c r="H16" s="13"/>
      <c r="I16" s="13"/>
    </row>
    <row r="17" spans="1:9" x14ac:dyDescent="0.35">
      <c r="B17" s="49" t="s">
        <v>33</v>
      </c>
      <c r="C17" s="49"/>
      <c r="D17" s="18"/>
      <c r="E17" s="18"/>
      <c r="F17" s="13"/>
      <c r="G17" s="13"/>
      <c r="H17" s="13"/>
      <c r="I17" s="13"/>
    </row>
    <row r="18" spans="1:9" ht="31.2" x14ac:dyDescent="0.35">
      <c r="B18" s="51" t="s">
        <v>34</v>
      </c>
      <c r="C18" s="17" t="s">
        <v>52</v>
      </c>
      <c r="D18" s="35"/>
      <c r="E18" s="35"/>
      <c r="F18" s="34"/>
      <c r="G18" s="33"/>
      <c r="H18" s="33"/>
      <c r="I18" s="33"/>
    </row>
    <row r="19" spans="1:9" ht="31.2" x14ac:dyDescent="0.35">
      <c r="A19" s="1" t="s">
        <v>8</v>
      </c>
      <c r="B19" s="52"/>
      <c r="C19" s="17" t="s">
        <v>53</v>
      </c>
      <c r="D19" s="54" t="s">
        <v>84</v>
      </c>
      <c r="E19" s="35" t="s">
        <v>3</v>
      </c>
      <c r="F19" s="13">
        <f t="shared" ref="F19:F21" si="1">SUM(G19:I19)</f>
        <v>10281.599999999999</v>
      </c>
      <c r="G19" s="33">
        <v>3427.2</v>
      </c>
      <c r="H19" s="33">
        <v>3427.2</v>
      </c>
      <c r="I19" s="33">
        <v>3427.2</v>
      </c>
    </row>
    <row r="20" spans="1:9" ht="31.2" x14ac:dyDescent="0.35">
      <c r="A20" s="1" t="s">
        <v>6</v>
      </c>
      <c r="B20" s="52"/>
      <c r="C20" s="17" t="s">
        <v>99</v>
      </c>
      <c r="D20" s="55"/>
      <c r="E20" s="35" t="s">
        <v>3</v>
      </c>
      <c r="F20" s="13">
        <f t="shared" si="1"/>
        <v>3601.7999999999997</v>
      </c>
      <c r="G20" s="33">
        <v>1200.5999999999999</v>
      </c>
      <c r="H20" s="33">
        <v>1200.5999999999999</v>
      </c>
      <c r="I20" s="33">
        <v>1200.5999999999999</v>
      </c>
    </row>
    <row r="21" spans="1:9" ht="46.8" x14ac:dyDescent="0.35">
      <c r="A21" s="1" t="s">
        <v>9</v>
      </c>
      <c r="B21" s="52"/>
      <c r="C21" s="17" t="s">
        <v>54</v>
      </c>
      <c r="D21" s="55"/>
      <c r="E21" s="35" t="s">
        <v>3</v>
      </c>
      <c r="F21" s="13">
        <f t="shared" si="1"/>
        <v>12852</v>
      </c>
      <c r="G21" s="33">
        <v>4284</v>
      </c>
      <c r="H21" s="33">
        <v>4284</v>
      </c>
      <c r="I21" s="33">
        <v>4284</v>
      </c>
    </row>
    <row r="22" spans="1:9" ht="77.400000000000006" customHeight="1" x14ac:dyDescent="0.35">
      <c r="A22" s="1" t="s">
        <v>7</v>
      </c>
      <c r="B22" s="52"/>
      <c r="C22" s="17" t="s">
        <v>55</v>
      </c>
      <c r="D22" s="56"/>
      <c r="E22" s="35" t="s">
        <v>3</v>
      </c>
      <c r="F22" s="13">
        <f>SUM(G22:I22)</f>
        <v>3996.6000000000004</v>
      </c>
      <c r="G22" s="33">
        <v>1332.2</v>
      </c>
      <c r="H22" s="33">
        <v>1332.2</v>
      </c>
      <c r="I22" s="33">
        <v>1332.2</v>
      </c>
    </row>
    <row r="23" spans="1:9" x14ac:dyDescent="0.35">
      <c r="B23" s="49" t="s">
        <v>35</v>
      </c>
      <c r="C23" s="49"/>
      <c r="D23" s="35"/>
      <c r="E23" s="35"/>
      <c r="F23" s="27">
        <f>SUM(F19:F22)</f>
        <v>30732</v>
      </c>
      <c r="G23" s="27">
        <f t="shared" ref="G23:I23" si="2">SUM(G19:G22)</f>
        <v>10244</v>
      </c>
      <c r="H23" s="27">
        <f t="shared" si="2"/>
        <v>10244</v>
      </c>
      <c r="I23" s="27">
        <f t="shared" si="2"/>
        <v>10244</v>
      </c>
    </row>
    <row r="24" spans="1:9" ht="31.2" x14ac:dyDescent="0.35">
      <c r="B24" s="51" t="s">
        <v>58</v>
      </c>
      <c r="C24" s="17" t="s">
        <v>56</v>
      </c>
      <c r="D24" s="35"/>
      <c r="E24" s="35"/>
      <c r="F24" s="34"/>
      <c r="G24" s="33"/>
      <c r="H24" s="33"/>
      <c r="I24" s="33"/>
    </row>
    <row r="25" spans="1:9" ht="41.4" x14ac:dyDescent="0.35">
      <c r="A25" s="1" t="s">
        <v>10</v>
      </c>
      <c r="B25" s="52"/>
      <c r="C25" s="17" t="s">
        <v>57</v>
      </c>
      <c r="D25" s="35" t="s">
        <v>84</v>
      </c>
      <c r="E25" s="35" t="s">
        <v>3</v>
      </c>
      <c r="F25" s="13">
        <f>SUM(G25:I25)</f>
        <v>4816.3</v>
      </c>
      <c r="G25" s="33">
        <v>1546.4</v>
      </c>
      <c r="H25" s="33">
        <v>1604.7</v>
      </c>
      <c r="I25" s="33">
        <v>1665.2</v>
      </c>
    </row>
    <row r="26" spans="1:9" x14ac:dyDescent="0.35">
      <c r="B26" s="49" t="s">
        <v>35</v>
      </c>
      <c r="C26" s="49"/>
      <c r="D26" s="35"/>
      <c r="E26" s="35"/>
      <c r="F26" s="27">
        <f>SUM(F25)</f>
        <v>4816.3</v>
      </c>
      <c r="G26" s="27">
        <f t="shared" ref="G26:I26" si="3">SUM(G25)</f>
        <v>1546.4</v>
      </c>
      <c r="H26" s="27">
        <f t="shared" si="3"/>
        <v>1604.7</v>
      </c>
      <c r="I26" s="27">
        <f t="shared" si="3"/>
        <v>1665.2</v>
      </c>
    </row>
    <row r="27" spans="1:9" ht="31.2" x14ac:dyDescent="0.35">
      <c r="B27" s="51" t="s">
        <v>59</v>
      </c>
      <c r="C27" s="17" t="s">
        <v>61</v>
      </c>
      <c r="D27" s="35"/>
      <c r="E27" s="35"/>
      <c r="F27" s="34"/>
      <c r="G27" s="33"/>
      <c r="H27" s="33"/>
      <c r="I27" s="33"/>
    </row>
    <row r="28" spans="1:9" ht="41.4" x14ac:dyDescent="0.35">
      <c r="B28" s="52"/>
      <c r="C28" s="17" t="s">
        <v>64</v>
      </c>
      <c r="D28" s="35" t="s">
        <v>84</v>
      </c>
      <c r="E28" s="35" t="s">
        <v>4</v>
      </c>
      <c r="F28" s="13">
        <f>SUM(G28:I28)</f>
        <v>229.9</v>
      </c>
      <c r="G28" s="33">
        <v>59.1</v>
      </c>
      <c r="H28" s="33">
        <v>85.4</v>
      </c>
      <c r="I28" s="33">
        <v>85.4</v>
      </c>
    </row>
    <row r="29" spans="1:9" x14ac:dyDescent="0.35">
      <c r="B29" s="49" t="s">
        <v>35</v>
      </c>
      <c r="C29" s="49"/>
      <c r="D29" s="35"/>
      <c r="E29" s="35"/>
      <c r="F29" s="27">
        <f>SUM(F28)</f>
        <v>229.9</v>
      </c>
      <c r="G29" s="27">
        <f t="shared" ref="G29:I29" si="4">SUM(G28)</f>
        <v>59.1</v>
      </c>
      <c r="H29" s="27">
        <f t="shared" si="4"/>
        <v>85.4</v>
      </c>
      <c r="I29" s="27">
        <f t="shared" si="4"/>
        <v>85.4</v>
      </c>
    </row>
    <row r="30" spans="1:9" ht="31.2" x14ac:dyDescent="0.35">
      <c r="B30" s="51" t="s">
        <v>60</v>
      </c>
      <c r="C30" s="17" t="s">
        <v>62</v>
      </c>
      <c r="D30" s="35"/>
      <c r="E30" s="35"/>
      <c r="F30" s="34"/>
      <c r="G30" s="33"/>
      <c r="H30" s="33"/>
      <c r="I30" s="33"/>
    </row>
    <row r="31" spans="1:9" ht="31.2" x14ac:dyDescent="0.35">
      <c r="B31" s="52"/>
      <c r="C31" s="17" t="s">
        <v>63</v>
      </c>
      <c r="D31" s="54" t="s">
        <v>87</v>
      </c>
      <c r="E31" s="35" t="s">
        <v>4</v>
      </c>
      <c r="F31" s="13">
        <f t="shared" ref="F31:F33" si="5">SUM(G31:I31)</f>
        <v>220194.6</v>
      </c>
      <c r="G31" s="33">
        <v>77534.399999999994</v>
      </c>
      <c r="H31" s="33">
        <v>71330.100000000006</v>
      </c>
      <c r="I31" s="33">
        <v>71330.100000000006</v>
      </c>
    </row>
    <row r="32" spans="1:9" ht="31.2" x14ac:dyDescent="0.35">
      <c r="B32" s="52"/>
      <c r="C32" s="17" t="s">
        <v>65</v>
      </c>
      <c r="D32" s="55"/>
      <c r="E32" s="35" t="s">
        <v>4</v>
      </c>
      <c r="F32" s="13">
        <f t="shared" si="5"/>
        <v>17</v>
      </c>
      <c r="G32" s="33">
        <v>17</v>
      </c>
      <c r="H32" s="33">
        <v>0</v>
      </c>
      <c r="I32" s="33">
        <v>0</v>
      </c>
    </row>
    <row r="33" spans="2:9" ht="46.8" x14ac:dyDescent="0.35">
      <c r="B33" s="52"/>
      <c r="C33" s="17" t="s">
        <v>66</v>
      </c>
      <c r="D33" s="56"/>
      <c r="E33" s="35" t="s">
        <v>3</v>
      </c>
      <c r="F33" s="13">
        <f t="shared" si="5"/>
        <v>244363.5</v>
      </c>
      <c r="G33" s="33">
        <v>77431.600000000006</v>
      </c>
      <c r="H33" s="33">
        <v>81275.600000000006</v>
      </c>
      <c r="I33" s="33">
        <v>85656.3</v>
      </c>
    </row>
    <row r="34" spans="2:9" x14ac:dyDescent="0.35">
      <c r="B34" s="49" t="s">
        <v>35</v>
      </c>
      <c r="C34" s="49"/>
      <c r="D34" s="35"/>
      <c r="E34" s="35"/>
      <c r="F34" s="27">
        <f>SUM(F31:F33)</f>
        <v>464575.1</v>
      </c>
      <c r="G34" s="27">
        <f t="shared" ref="G34:I34" si="6">SUM(G31:G33)</f>
        <v>154983</v>
      </c>
      <c r="H34" s="27">
        <f t="shared" si="6"/>
        <v>152605.70000000001</v>
      </c>
      <c r="I34" s="27">
        <f t="shared" si="6"/>
        <v>156986.40000000002</v>
      </c>
    </row>
    <row r="35" spans="2:9" ht="31.2" x14ac:dyDescent="0.35">
      <c r="B35" s="51" t="s">
        <v>67</v>
      </c>
      <c r="C35" s="17" t="s">
        <v>68</v>
      </c>
      <c r="D35" s="35"/>
      <c r="E35" s="35"/>
      <c r="F35" s="34"/>
      <c r="G35" s="33"/>
      <c r="H35" s="33"/>
      <c r="I35" s="33"/>
    </row>
    <row r="36" spans="2:9" ht="31.2" x14ac:dyDescent="0.35">
      <c r="B36" s="52"/>
      <c r="C36" s="17" t="s">
        <v>63</v>
      </c>
      <c r="D36" s="54" t="s">
        <v>86</v>
      </c>
      <c r="E36" s="35" t="s">
        <v>4</v>
      </c>
      <c r="F36" s="13">
        <f t="shared" ref="F36:F38" si="7">SUM(G36:I36)</f>
        <v>41223.300000000003</v>
      </c>
      <c r="G36" s="33">
        <v>16952.3</v>
      </c>
      <c r="H36" s="33">
        <v>12135.5</v>
      </c>
      <c r="I36" s="33">
        <v>12135.5</v>
      </c>
    </row>
    <row r="37" spans="2:9" ht="31.2" x14ac:dyDescent="0.35">
      <c r="B37" s="52"/>
      <c r="C37" s="17" t="s">
        <v>65</v>
      </c>
      <c r="D37" s="55"/>
      <c r="E37" s="35" t="s">
        <v>4</v>
      </c>
      <c r="F37" s="13">
        <f t="shared" si="7"/>
        <v>40.200000000000003</v>
      </c>
      <c r="G37" s="33">
        <v>40.200000000000003</v>
      </c>
      <c r="H37" s="33">
        <v>0</v>
      </c>
      <c r="I37" s="33">
        <v>0</v>
      </c>
    </row>
    <row r="38" spans="2:9" ht="62.4" x14ac:dyDescent="0.35">
      <c r="B38" s="52"/>
      <c r="C38" s="17" t="s">
        <v>69</v>
      </c>
      <c r="D38" s="56"/>
      <c r="E38" s="35" t="s">
        <v>3</v>
      </c>
      <c r="F38" s="13">
        <f t="shared" si="7"/>
        <v>323835.8</v>
      </c>
      <c r="G38" s="33">
        <v>103149.7</v>
      </c>
      <c r="H38" s="33">
        <v>107927.1</v>
      </c>
      <c r="I38" s="33">
        <v>112759</v>
      </c>
    </row>
    <row r="39" spans="2:9" x14ac:dyDescent="0.35">
      <c r="B39" s="49" t="s">
        <v>35</v>
      </c>
      <c r="C39" s="49"/>
      <c r="D39" s="35"/>
      <c r="E39" s="35"/>
      <c r="F39" s="27">
        <f>SUM(F36:F38)</f>
        <v>365099.3</v>
      </c>
      <c r="G39" s="27">
        <f t="shared" ref="G39:I39" si="8">SUM(G36:G38)</f>
        <v>120142.2</v>
      </c>
      <c r="H39" s="27">
        <f t="shared" si="8"/>
        <v>120062.6</v>
      </c>
      <c r="I39" s="27">
        <f t="shared" si="8"/>
        <v>124894.5</v>
      </c>
    </row>
    <row r="40" spans="2:9" ht="31.2" x14ac:dyDescent="0.35">
      <c r="B40" s="51" t="s">
        <v>70</v>
      </c>
      <c r="C40" s="17" t="s">
        <v>71</v>
      </c>
      <c r="D40" s="35"/>
      <c r="E40" s="35"/>
      <c r="F40" s="34"/>
      <c r="G40" s="33"/>
      <c r="H40" s="33"/>
      <c r="I40" s="33"/>
    </row>
    <row r="41" spans="2:9" ht="62.4" x14ac:dyDescent="0.35">
      <c r="B41" s="52"/>
      <c r="C41" s="17" t="s">
        <v>72</v>
      </c>
      <c r="D41" s="54" t="s">
        <v>86</v>
      </c>
      <c r="E41" s="35" t="s">
        <v>11</v>
      </c>
      <c r="F41" s="13">
        <f t="shared" ref="F41:F42" si="9">SUM(G41:I41)</f>
        <v>30354.300000000003</v>
      </c>
      <c r="G41" s="33">
        <v>10155.6</v>
      </c>
      <c r="H41" s="33">
        <v>10155.6</v>
      </c>
      <c r="I41" s="33">
        <v>10043.1</v>
      </c>
    </row>
    <row r="42" spans="2:9" ht="31.2" x14ac:dyDescent="0.35">
      <c r="B42" s="53"/>
      <c r="C42" s="17" t="s">
        <v>73</v>
      </c>
      <c r="D42" s="56"/>
      <c r="E42" s="35" t="s">
        <v>3</v>
      </c>
      <c r="F42" s="13">
        <f t="shared" si="9"/>
        <v>5301.6</v>
      </c>
      <c r="G42" s="33">
        <v>1767.2</v>
      </c>
      <c r="H42" s="33">
        <v>1767.2</v>
      </c>
      <c r="I42" s="33">
        <v>1767.2</v>
      </c>
    </row>
    <row r="43" spans="2:9" x14ac:dyDescent="0.35">
      <c r="B43" s="49" t="s">
        <v>35</v>
      </c>
      <c r="C43" s="49"/>
      <c r="D43" s="35"/>
      <c r="E43" s="35"/>
      <c r="F43" s="27">
        <f>SUM(F41:F42)</f>
        <v>35655.9</v>
      </c>
      <c r="G43" s="27">
        <f t="shared" ref="G43:I43" si="10">SUM(G41:G42)</f>
        <v>11922.800000000001</v>
      </c>
      <c r="H43" s="27">
        <f t="shared" si="10"/>
        <v>11922.800000000001</v>
      </c>
      <c r="I43" s="27">
        <f t="shared" si="10"/>
        <v>11810.300000000001</v>
      </c>
    </row>
    <row r="44" spans="2:9" ht="28.95" customHeight="1" x14ac:dyDescent="0.35">
      <c r="B44" s="51" t="s">
        <v>74</v>
      </c>
      <c r="C44" s="17" t="s">
        <v>100</v>
      </c>
      <c r="D44" s="35"/>
      <c r="E44" s="35"/>
      <c r="F44" s="34"/>
      <c r="G44" s="33"/>
      <c r="H44" s="33"/>
      <c r="I44" s="33"/>
    </row>
    <row r="45" spans="2:9" ht="27.6" x14ac:dyDescent="0.35">
      <c r="B45" s="52"/>
      <c r="C45" s="57" t="s">
        <v>63</v>
      </c>
      <c r="D45" s="35" t="s">
        <v>88</v>
      </c>
      <c r="E45" s="35" t="s">
        <v>4</v>
      </c>
      <c r="F45" s="13">
        <f>SUM(G45:I45)</f>
        <v>10930.8</v>
      </c>
      <c r="G45" s="33">
        <v>3672.3</v>
      </c>
      <c r="H45" s="33">
        <v>3629.2</v>
      </c>
      <c r="I45" s="33">
        <v>3629.3</v>
      </c>
    </row>
    <row r="46" spans="2:9" ht="96.6" x14ac:dyDescent="0.35">
      <c r="B46" s="52"/>
      <c r="C46" s="58"/>
      <c r="D46" s="35" t="s">
        <v>89</v>
      </c>
      <c r="E46" s="35" t="s">
        <v>4</v>
      </c>
      <c r="F46" s="13">
        <f>SUM(G46:I46)</f>
        <v>62719.6</v>
      </c>
      <c r="G46" s="33">
        <v>21263.599999999999</v>
      </c>
      <c r="H46" s="33">
        <v>20728</v>
      </c>
      <c r="I46" s="33">
        <v>20728</v>
      </c>
    </row>
    <row r="47" spans="2:9" x14ac:dyDescent="0.35">
      <c r="B47" s="49" t="s">
        <v>35</v>
      </c>
      <c r="C47" s="49"/>
      <c r="D47" s="35"/>
      <c r="E47" s="35"/>
      <c r="F47" s="27">
        <f>SUM(F45:F46)</f>
        <v>73650.399999999994</v>
      </c>
      <c r="G47" s="27">
        <f t="shared" ref="G47:I47" si="11">SUM(G45:G46)</f>
        <v>24935.899999999998</v>
      </c>
      <c r="H47" s="27">
        <f t="shared" si="11"/>
        <v>24357.200000000001</v>
      </c>
      <c r="I47" s="27">
        <f t="shared" si="11"/>
        <v>24357.3</v>
      </c>
    </row>
    <row r="48" spans="2:9" ht="46.8" x14ac:dyDescent="0.35">
      <c r="B48" s="51" t="s">
        <v>75</v>
      </c>
      <c r="C48" s="17" t="s">
        <v>101</v>
      </c>
      <c r="D48" s="35"/>
      <c r="E48" s="35"/>
      <c r="F48" s="34"/>
      <c r="G48" s="33"/>
      <c r="H48" s="33"/>
      <c r="I48" s="33"/>
    </row>
    <row r="49" spans="2:9" ht="46.8" x14ac:dyDescent="0.35">
      <c r="B49" s="52"/>
      <c r="C49" s="17" t="s">
        <v>76</v>
      </c>
      <c r="D49" s="35" t="s">
        <v>88</v>
      </c>
      <c r="E49" s="35" t="s">
        <v>4</v>
      </c>
      <c r="F49" s="13">
        <f>SUM(G49:I49)</f>
        <v>21816.799999999999</v>
      </c>
      <c r="G49" s="33">
        <v>7204.8</v>
      </c>
      <c r="H49" s="33">
        <v>7306</v>
      </c>
      <c r="I49" s="33">
        <v>7306</v>
      </c>
    </row>
    <row r="50" spans="2:9" x14ac:dyDescent="0.35">
      <c r="B50" s="49" t="s">
        <v>35</v>
      </c>
      <c r="C50" s="49"/>
      <c r="D50" s="35"/>
      <c r="E50" s="35"/>
      <c r="F50" s="27">
        <f>SUM(F49)</f>
        <v>21816.799999999999</v>
      </c>
      <c r="G50" s="27">
        <f t="shared" ref="G50" si="12">SUM(G49)</f>
        <v>7204.8</v>
      </c>
      <c r="H50" s="27">
        <f t="shared" ref="H50" si="13">SUM(H49)</f>
        <v>7306</v>
      </c>
      <c r="I50" s="27">
        <f t="shared" ref="I50" si="14">SUM(I49)</f>
        <v>7306</v>
      </c>
    </row>
    <row r="51" spans="2:9" ht="31.2" x14ac:dyDescent="0.35">
      <c r="B51" s="51" t="s">
        <v>77</v>
      </c>
      <c r="C51" s="17" t="s">
        <v>102</v>
      </c>
      <c r="D51" s="35"/>
      <c r="E51" s="35"/>
      <c r="F51" s="34"/>
      <c r="G51" s="33"/>
      <c r="H51" s="33"/>
      <c r="I51" s="33"/>
    </row>
    <row r="52" spans="2:9" ht="109.2" x14ac:dyDescent="0.35">
      <c r="B52" s="52"/>
      <c r="C52" s="17" t="s">
        <v>78</v>
      </c>
      <c r="D52" s="35" t="s">
        <v>84</v>
      </c>
      <c r="E52" s="35" t="s">
        <v>3</v>
      </c>
      <c r="F52" s="13">
        <f>SUM(G52:I52)</f>
        <v>2549.1000000000004</v>
      </c>
      <c r="G52" s="33">
        <v>849.7</v>
      </c>
      <c r="H52" s="33">
        <v>849.7</v>
      </c>
      <c r="I52" s="33">
        <v>849.7</v>
      </c>
    </row>
    <row r="53" spans="2:9" x14ac:dyDescent="0.35">
      <c r="B53" s="49" t="s">
        <v>35</v>
      </c>
      <c r="C53" s="49"/>
      <c r="D53" s="35"/>
      <c r="E53" s="35"/>
      <c r="F53" s="27">
        <f>SUM(F52)</f>
        <v>2549.1000000000004</v>
      </c>
      <c r="G53" s="27">
        <f t="shared" ref="G53" si="15">SUM(G52)</f>
        <v>849.7</v>
      </c>
      <c r="H53" s="27">
        <f t="shared" ref="H53" si="16">SUM(H52)</f>
        <v>849.7</v>
      </c>
      <c r="I53" s="27">
        <f t="shared" ref="I53" si="17">SUM(I52)</f>
        <v>849.7</v>
      </c>
    </row>
    <row r="54" spans="2:9" ht="31.2" x14ac:dyDescent="0.35">
      <c r="B54" s="51" t="s">
        <v>79</v>
      </c>
      <c r="C54" s="17" t="s">
        <v>103</v>
      </c>
      <c r="D54" s="35"/>
      <c r="E54" s="35"/>
      <c r="F54" s="34"/>
      <c r="G54" s="33"/>
      <c r="H54" s="33"/>
      <c r="I54" s="33"/>
    </row>
    <row r="55" spans="2:9" ht="41.4" x14ac:dyDescent="0.35">
      <c r="B55" s="52"/>
      <c r="C55" s="17" t="s">
        <v>80</v>
      </c>
      <c r="D55" s="35" t="s">
        <v>84</v>
      </c>
      <c r="E55" s="35" t="s">
        <v>4</v>
      </c>
      <c r="F55" s="13">
        <f>SUM(G55:I55)</f>
        <v>10972.6</v>
      </c>
      <c r="G55" s="33">
        <v>3526.4</v>
      </c>
      <c r="H55" s="33">
        <v>3654.9</v>
      </c>
      <c r="I55" s="33">
        <v>3791.3</v>
      </c>
    </row>
    <row r="56" spans="2:9" x14ac:dyDescent="0.35">
      <c r="B56" s="49" t="s">
        <v>35</v>
      </c>
      <c r="C56" s="49"/>
      <c r="D56" s="35"/>
      <c r="E56" s="35"/>
      <c r="F56" s="27">
        <f>SUM(F55)</f>
        <v>10972.6</v>
      </c>
      <c r="G56" s="27">
        <f t="shared" ref="G56" si="18">SUM(G55)</f>
        <v>3526.4</v>
      </c>
      <c r="H56" s="27">
        <f t="shared" ref="H56" si="19">SUM(H55)</f>
        <v>3654.9</v>
      </c>
      <c r="I56" s="27">
        <f t="shared" ref="I56" si="20">SUM(I55)</f>
        <v>3791.3</v>
      </c>
    </row>
    <row r="57" spans="2:9" x14ac:dyDescent="0.35">
      <c r="B57" s="15" t="s">
        <v>81</v>
      </c>
      <c r="C57" s="17" t="s">
        <v>36</v>
      </c>
      <c r="D57" s="35"/>
      <c r="E57" s="35"/>
      <c r="F57" s="34"/>
      <c r="G57" s="33"/>
      <c r="H57" s="33"/>
      <c r="I57" s="33"/>
    </row>
    <row r="58" spans="2:9" ht="18" customHeight="1" x14ac:dyDescent="0.35">
      <c r="B58" s="46" t="s">
        <v>37</v>
      </c>
      <c r="C58" s="47"/>
      <c r="D58" s="47"/>
      <c r="E58" s="48"/>
      <c r="F58" s="28">
        <f>SUM(F56,F53,F50,F47,F43,F39,F34,F29,F26,F23,F13)</f>
        <v>1024405.1</v>
      </c>
      <c r="G58" s="29">
        <f t="shared" ref="G58:I58" si="21">SUM(G56,G53,G50,G47,G43,G39,G34,G29,G26,G23,G13)</f>
        <v>339541.3</v>
      </c>
      <c r="H58" s="29">
        <f t="shared" si="21"/>
        <v>337642.30000000005</v>
      </c>
      <c r="I58" s="29">
        <f t="shared" si="21"/>
        <v>347221.50000000006</v>
      </c>
    </row>
    <row r="59" spans="2:9" ht="18" customHeight="1" x14ac:dyDescent="0.35">
      <c r="B59" s="46" t="s">
        <v>12</v>
      </c>
      <c r="C59" s="47"/>
      <c r="D59" s="47"/>
      <c r="E59" s="48"/>
      <c r="F59" s="28">
        <f>SUMIF($E$12:$E$57,"федераль*",$F$12:$F$57)</f>
        <v>30354.300000000003</v>
      </c>
      <c r="G59" s="29">
        <f>SUMIF($E$12:$E$57,"федераль*",$G$12:$G$57)</f>
        <v>10155.6</v>
      </c>
      <c r="H59" s="29">
        <f>SUMIF($E$12:$E$57,"федераль*",$H$12:$H$57)</f>
        <v>10155.6</v>
      </c>
      <c r="I59" s="29">
        <f>SUMIF($E$12:$E$57,"федераль*",$I$12:$I$57)</f>
        <v>10043.1</v>
      </c>
    </row>
    <row r="60" spans="2:9" ht="18" customHeight="1" x14ac:dyDescent="0.35">
      <c r="B60" s="46" t="s">
        <v>5</v>
      </c>
      <c r="C60" s="47"/>
      <c r="D60" s="47"/>
      <c r="E60" s="48"/>
      <c r="F60" s="28">
        <f>SUMIF($E$12:$E$57,"област*",$F$12:$F$57)</f>
        <v>625906</v>
      </c>
      <c r="G60" s="29">
        <f>SUMIF($E$12:$E$57,"област*",$G$12:$G$57)</f>
        <v>199115.60000000003</v>
      </c>
      <c r="H60" s="29">
        <f>SUMIF($E$12:$E$57,"област*",$H$12:$H$57)</f>
        <v>208617.60000000003</v>
      </c>
      <c r="I60" s="29">
        <f>SUMIF($E$12:$E$57,"област*",$I$12:$I$57)</f>
        <v>218172.80000000002</v>
      </c>
    </row>
    <row r="61" spans="2:9" ht="18" customHeight="1" x14ac:dyDescent="0.35">
      <c r="B61" s="46" t="s">
        <v>38</v>
      </c>
      <c r="C61" s="47"/>
      <c r="D61" s="47"/>
      <c r="E61" s="48"/>
      <c r="F61" s="28">
        <f>SUMIF($E$12:$E$57,"местный*",$F$12:$F$57)</f>
        <v>368144.79999999993</v>
      </c>
      <c r="G61" s="29">
        <f>SUMIF($E$12:$E$57,"местный*",$G$12:$G$57)</f>
        <v>130270.09999999999</v>
      </c>
      <c r="H61" s="29">
        <f>SUMIF($E$12:$E$57,"местный*",$H$12:$H$57)</f>
        <v>118869.09999999999</v>
      </c>
      <c r="I61" s="29">
        <f>SUMIF($E$12:$E$57,"местный*",$I$12:$I$57)</f>
        <v>119005.6</v>
      </c>
    </row>
    <row r="62" spans="2:9" ht="18" customHeight="1" x14ac:dyDescent="0.35">
      <c r="B62" s="46" t="s">
        <v>39</v>
      </c>
      <c r="C62" s="47"/>
      <c r="D62" s="47"/>
      <c r="E62" s="48"/>
      <c r="F62" s="28">
        <v>0</v>
      </c>
      <c r="G62" s="29">
        <v>0</v>
      </c>
      <c r="H62" s="29">
        <v>0</v>
      </c>
      <c r="I62" s="29">
        <v>0</v>
      </c>
    </row>
    <row r="64" spans="2:9" ht="18" customHeight="1" x14ac:dyDescent="0.35">
      <c r="F64" s="30">
        <f>SUM(F59:F62)-F58</f>
        <v>0</v>
      </c>
      <c r="G64" s="30">
        <f t="shared" ref="G64:I64" si="22">SUM(G59:G62)-G58</f>
        <v>0</v>
      </c>
      <c r="H64" s="30">
        <f t="shared" si="22"/>
        <v>0</v>
      </c>
      <c r="I64" s="30">
        <f t="shared" si="22"/>
        <v>0</v>
      </c>
    </row>
    <row r="65" spans="4:9" ht="18" customHeight="1" x14ac:dyDescent="0.35"/>
    <row r="66" spans="4:9" ht="18" customHeight="1" x14ac:dyDescent="0.35"/>
    <row r="71" spans="4:9" ht="113.4" customHeight="1" x14ac:dyDescent="0.35"/>
    <row r="72" spans="4:9" ht="39.6" customHeight="1" x14ac:dyDescent="0.35"/>
    <row r="73" spans="4:9" ht="53.4" customHeight="1" x14ac:dyDescent="0.35"/>
    <row r="74" spans="4:9" ht="40.200000000000003" customHeight="1" x14ac:dyDescent="0.35"/>
    <row r="75" spans="4:9" ht="35.4" customHeight="1" x14ac:dyDescent="0.35"/>
    <row r="76" spans="4:9" s="11" customFormat="1" ht="20.399999999999999" customHeight="1" x14ac:dyDescent="0.3">
      <c r="D76" s="31"/>
      <c r="E76" s="31"/>
      <c r="G76" s="31"/>
      <c r="H76" s="31"/>
      <c r="I76" s="31"/>
    </row>
    <row r="77" spans="4:9" s="11" customFormat="1" ht="20.399999999999999" customHeight="1" x14ac:dyDescent="0.3">
      <c r="D77" s="31"/>
      <c r="E77" s="31"/>
      <c r="G77" s="31"/>
      <c r="H77" s="31"/>
      <c r="I77" s="31"/>
    </row>
    <row r="78" spans="4:9" ht="20.399999999999999" customHeight="1" x14ac:dyDescent="0.35"/>
    <row r="80" spans="4:9" ht="78.599999999999994" customHeight="1" x14ac:dyDescent="0.35"/>
    <row r="86" spans="4:9" ht="40.950000000000003" customHeight="1" x14ac:dyDescent="0.35"/>
    <row r="87" spans="4:9" ht="75.900000000000006" customHeight="1" x14ac:dyDescent="0.35"/>
    <row r="88" spans="4:9" ht="78.599999999999994" customHeight="1" x14ac:dyDescent="0.35"/>
    <row r="89" spans="4:9" s="4" customFormat="1" ht="37.5" customHeight="1" x14ac:dyDescent="0.35">
      <c r="D89" s="32"/>
      <c r="E89" s="32"/>
      <c r="G89" s="32"/>
      <c r="H89" s="32"/>
      <c r="I89" s="32"/>
    </row>
    <row r="90" spans="4:9" ht="35.4" customHeight="1" x14ac:dyDescent="0.35"/>
    <row r="91" spans="4:9" ht="25.95" customHeight="1" x14ac:dyDescent="0.35"/>
    <row r="93" spans="4:9" ht="60" customHeight="1" x14ac:dyDescent="0.35"/>
    <row r="94" spans="4:9" ht="36" customHeight="1" x14ac:dyDescent="0.35"/>
    <row r="95" spans="4:9" ht="57" customHeight="1" x14ac:dyDescent="0.35"/>
    <row r="96" spans="4:9" ht="38.4" customHeight="1" x14ac:dyDescent="0.35"/>
    <row r="97" spans="4:9" ht="23.4" customHeight="1" x14ac:dyDescent="0.35"/>
    <row r="98" spans="4:9" ht="55.2" customHeight="1" x14ac:dyDescent="0.35"/>
    <row r="102" spans="4:9" ht="55.2" customHeight="1" x14ac:dyDescent="0.35"/>
    <row r="103" spans="4:9" s="4" customFormat="1" ht="22.2" customHeight="1" x14ac:dyDescent="0.35">
      <c r="D103" s="32"/>
      <c r="E103" s="32"/>
      <c r="G103" s="32"/>
      <c r="H103" s="32"/>
      <c r="I103" s="32"/>
    </row>
    <row r="104" spans="4:9" s="4" customFormat="1" ht="22.2" customHeight="1" x14ac:dyDescent="0.35">
      <c r="D104" s="32"/>
      <c r="E104" s="32"/>
      <c r="G104" s="32"/>
      <c r="H104" s="32"/>
      <c r="I104" s="32"/>
    </row>
    <row r="105" spans="4:9" s="4" customFormat="1" ht="22.2" customHeight="1" x14ac:dyDescent="0.35">
      <c r="D105" s="32"/>
      <c r="E105" s="32"/>
      <c r="G105" s="32"/>
      <c r="H105" s="32"/>
      <c r="I105" s="32"/>
    </row>
    <row r="106" spans="4:9" ht="35.1" customHeight="1" x14ac:dyDescent="0.35"/>
    <row r="107" spans="4:9" s="4" customFormat="1" ht="23.4" customHeight="1" x14ac:dyDescent="0.35">
      <c r="D107" s="32"/>
      <c r="E107" s="32"/>
      <c r="G107" s="32"/>
      <c r="H107" s="32"/>
      <c r="I107" s="32"/>
    </row>
    <row r="108" spans="4:9" s="4" customFormat="1" ht="42" customHeight="1" x14ac:dyDescent="0.35">
      <c r="D108" s="32"/>
      <c r="E108" s="32"/>
      <c r="G108" s="32"/>
      <c r="H108" s="32"/>
      <c r="I108" s="32"/>
    </row>
    <row r="109" spans="4:9" s="4" customFormat="1" ht="59.4" customHeight="1" x14ac:dyDescent="0.35">
      <c r="D109" s="32"/>
      <c r="E109" s="32"/>
      <c r="G109" s="32"/>
      <c r="H109" s="32"/>
      <c r="I109" s="32"/>
    </row>
    <row r="110" spans="4:9" s="4" customFormat="1" ht="29.4" customHeight="1" x14ac:dyDescent="0.35">
      <c r="D110" s="32"/>
      <c r="E110" s="32"/>
      <c r="G110" s="32"/>
      <c r="H110" s="32"/>
      <c r="I110" s="32"/>
    </row>
    <row r="111" spans="4:9" s="4" customFormat="1" ht="29.4" customHeight="1" x14ac:dyDescent="0.35">
      <c r="D111" s="32"/>
      <c r="E111" s="32"/>
      <c r="G111" s="32"/>
      <c r="H111" s="32"/>
      <c r="I111" s="32"/>
    </row>
    <row r="112" spans="4:9" s="4" customFormat="1" ht="29.4" customHeight="1" x14ac:dyDescent="0.35">
      <c r="D112" s="32"/>
      <c r="E112" s="32"/>
      <c r="G112" s="32"/>
      <c r="H112" s="32"/>
      <c r="I112" s="32"/>
    </row>
    <row r="113" spans="4:9" s="4" customFormat="1" ht="37.950000000000003" customHeight="1" x14ac:dyDescent="0.35">
      <c r="D113" s="32"/>
      <c r="E113" s="32"/>
      <c r="G113" s="32"/>
      <c r="H113" s="32"/>
      <c r="I113" s="32"/>
    </row>
    <row r="114" spans="4:9" s="4" customFormat="1" ht="23.4" customHeight="1" x14ac:dyDescent="0.35">
      <c r="D114" s="32"/>
      <c r="E114" s="32"/>
      <c r="G114" s="32"/>
      <c r="H114" s="32"/>
      <c r="I114" s="32"/>
    </row>
    <row r="115" spans="4:9" s="4" customFormat="1" ht="55.2" customHeight="1" x14ac:dyDescent="0.35">
      <c r="D115" s="32"/>
      <c r="E115" s="32"/>
      <c r="G115" s="32"/>
      <c r="H115" s="32"/>
      <c r="I115" s="32"/>
    </row>
    <row r="116" spans="4:9" s="4" customFormat="1" ht="29.4" customHeight="1" x14ac:dyDescent="0.35">
      <c r="D116" s="32"/>
      <c r="E116" s="32"/>
      <c r="G116" s="32"/>
      <c r="H116" s="32"/>
      <c r="I116" s="32"/>
    </row>
    <row r="117" spans="4:9" s="4" customFormat="1" ht="29.4" customHeight="1" x14ac:dyDescent="0.35">
      <c r="D117" s="32"/>
      <c r="E117" s="32"/>
      <c r="G117" s="32"/>
      <c r="H117" s="32"/>
      <c r="I117" s="32"/>
    </row>
    <row r="118" spans="4:9" s="4" customFormat="1" ht="35.1" customHeight="1" x14ac:dyDescent="0.35">
      <c r="D118" s="32"/>
      <c r="E118" s="32"/>
      <c r="G118" s="32"/>
      <c r="H118" s="32"/>
      <c r="I118" s="32"/>
    </row>
    <row r="119" spans="4:9" ht="35.4" customHeight="1" x14ac:dyDescent="0.35"/>
    <row r="122" spans="4:9" ht="18" customHeight="1" x14ac:dyDescent="0.35"/>
    <row r="127" spans="4:9" ht="111.6" customHeight="1" x14ac:dyDescent="0.35"/>
    <row r="128" spans="4:9" ht="38.4" customHeight="1" x14ac:dyDescent="0.35"/>
    <row r="129" spans="1:4" ht="55.5" customHeight="1" x14ac:dyDescent="0.35"/>
    <row r="130" spans="1:4" ht="18" customHeight="1" x14ac:dyDescent="0.35"/>
    <row r="131" spans="1:4" ht="46.2" customHeight="1" x14ac:dyDescent="0.35"/>
    <row r="132" spans="1:4" ht="63.6" customHeight="1" x14ac:dyDescent="0.35"/>
    <row r="133" spans="1:4" ht="38.4" customHeight="1" x14ac:dyDescent="0.35"/>
    <row r="134" spans="1:4" ht="18.600000000000001" customHeight="1" x14ac:dyDescent="0.35"/>
    <row r="135" spans="1:4" ht="22.2" customHeight="1" x14ac:dyDescent="0.35"/>
    <row r="136" spans="1:4" ht="40.5" customHeight="1" x14ac:dyDescent="0.35"/>
    <row r="137" spans="1:4" ht="21.6" customHeight="1" x14ac:dyDescent="0.35"/>
    <row r="138" spans="1:4" ht="42" customHeight="1" x14ac:dyDescent="0.35"/>
    <row r="139" spans="1:4" ht="38.4" customHeight="1" x14ac:dyDescent="0.35"/>
    <row r="140" spans="1:4" ht="18.600000000000001" customHeight="1" x14ac:dyDescent="0.35">
      <c r="A140" s="2"/>
      <c r="B140" s="2"/>
      <c r="C140" s="2"/>
      <c r="D140" s="3"/>
    </row>
    <row r="143" spans="1:4" ht="78" customHeight="1" x14ac:dyDescent="0.35"/>
    <row r="145" ht="91.5" customHeight="1" x14ac:dyDescent="0.35"/>
    <row r="146" ht="53.1" customHeight="1" x14ac:dyDescent="0.35"/>
    <row r="147" ht="18.600000000000001" customHeight="1" x14ac:dyDescent="0.35"/>
    <row r="148" ht="18.600000000000001" customHeight="1" x14ac:dyDescent="0.35"/>
  </sheetData>
  <mergeCells count="42">
    <mergeCell ref="D19:D22"/>
    <mergeCell ref="B54:B55"/>
    <mergeCell ref="B56:C56"/>
    <mergeCell ref="C45:C46"/>
    <mergeCell ref="D41:D42"/>
    <mergeCell ref="D36:D38"/>
    <mergeCell ref="B47:C47"/>
    <mergeCell ref="B48:B49"/>
    <mergeCell ref="B50:C50"/>
    <mergeCell ref="B51:B52"/>
    <mergeCell ref="B53:C53"/>
    <mergeCell ref="B39:C39"/>
    <mergeCell ref="B43:C43"/>
    <mergeCell ref="B40:B42"/>
    <mergeCell ref="B44:B46"/>
    <mergeCell ref="B60:E60"/>
    <mergeCell ref="B61:E61"/>
    <mergeCell ref="B62:E62"/>
    <mergeCell ref="B24:B25"/>
    <mergeCell ref="B26:C26"/>
    <mergeCell ref="B27:B28"/>
    <mergeCell ref="B29:C29"/>
    <mergeCell ref="B30:B33"/>
    <mergeCell ref="B34:C34"/>
    <mergeCell ref="B35:B38"/>
    <mergeCell ref="D31:D33"/>
    <mergeCell ref="B2:I2"/>
    <mergeCell ref="B4:I4"/>
    <mergeCell ref="B3:I3"/>
    <mergeCell ref="B58:E58"/>
    <mergeCell ref="B59:E59"/>
    <mergeCell ref="B17:C17"/>
    <mergeCell ref="B13:C13"/>
    <mergeCell ref="B14:B16"/>
    <mergeCell ref="B18:B22"/>
    <mergeCell ref="B23:C23"/>
    <mergeCell ref="F6:I6"/>
    <mergeCell ref="B9:B12"/>
    <mergeCell ref="E6:E7"/>
    <mergeCell ref="B6:B7"/>
    <mergeCell ref="C6:C7"/>
    <mergeCell ref="D6:D7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30" firstPageNumber="42" fitToWidth="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4"/>
  <sheetViews>
    <sheetView topLeftCell="A13" workbookViewId="0">
      <selection activeCell="H21" sqref="H21"/>
    </sheetView>
  </sheetViews>
  <sheetFormatPr defaultColWidth="8.6640625" defaultRowHeight="15.6" x14ac:dyDescent="0.3"/>
  <cols>
    <col min="1" max="1" width="11.109375" style="5" customWidth="1"/>
    <col min="2" max="5" width="14.33203125" style="7" customWidth="1"/>
    <col min="6" max="6" width="8.5546875" style="7" customWidth="1"/>
    <col min="7" max="7" width="6.88671875" style="7" customWidth="1"/>
    <col min="8" max="8" width="23.21875" style="7" customWidth="1"/>
    <col min="9" max="9" width="15.6640625" style="7" customWidth="1"/>
    <col min="10" max="10" width="14.44140625" style="7" customWidth="1"/>
    <col min="11" max="11" width="15.33203125" style="7" customWidth="1"/>
    <col min="12" max="12" width="14.5546875" style="6" customWidth="1"/>
    <col min="13" max="40" width="8.6640625" style="6"/>
    <col min="41" max="16384" width="8.6640625" style="5"/>
  </cols>
  <sheetData>
    <row r="1" spans="1:48" x14ac:dyDescent="0.3">
      <c r="B1" s="7" t="s">
        <v>19</v>
      </c>
      <c r="C1" s="7" t="s">
        <v>18</v>
      </c>
      <c r="D1" s="7" t="s">
        <v>20</v>
      </c>
      <c r="E1" s="7" t="s">
        <v>17</v>
      </c>
      <c r="G1" s="6"/>
      <c r="H1" s="6"/>
      <c r="I1" s="6"/>
      <c r="J1" s="6"/>
      <c r="K1" s="6"/>
      <c r="AO1" s="6"/>
      <c r="AP1" s="6"/>
      <c r="AQ1" s="6"/>
      <c r="AR1" s="6"/>
      <c r="AS1" s="6"/>
      <c r="AT1" s="6"/>
      <c r="AU1" s="6"/>
      <c r="AV1" s="6"/>
    </row>
    <row r="2" spans="1:48" x14ac:dyDescent="0.3">
      <c r="A2" s="5" t="s">
        <v>16</v>
      </c>
      <c r="B2" s="7">
        <f>SUM(B5:B15)</f>
        <v>3452865.0999999996</v>
      </c>
      <c r="C2" s="7">
        <f>SUM(C5:C15)</f>
        <v>1233384.6000000001</v>
      </c>
      <c r="D2" s="7">
        <f t="shared" ref="D2:E2" si="0">SUM(D5:D15)</f>
        <v>63048.9</v>
      </c>
      <c r="E2" s="7">
        <f t="shared" si="0"/>
        <v>2156431.6</v>
      </c>
      <c r="F2" s="7">
        <f>B2-C2-D2-E2</f>
        <v>0</v>
      </c>
      <c r="G2" s="6"/>
      <c r="H2" s="6" t="s">
        <v>42</v>
      </c>
      <c r="I2" s="6"/>
      <c r="J2" s="6"/>
      <c r="K2" s="6"/>
      <c r="AO2" s="6"/>
      <c r="AP2" s="6"/>
      <c r="AQ2" s="6"/>
      <c r="AR2" s="6"/>
      <c r="AS2" s="6"/>
      <c r="AT2" s="6"/>
      <c r="AU2" s="6"/>
      <c r="AV2" s="6"/>
    </row>
    <row r="3" spans="1:48" x14ac:dyDescent="0.3">
      <c r="A3" s="62" t="s">
        <v>15</v>
      </c>
      <c r="B3" s="61" t="s">
        <v>14</v>
      </c>
      <c r="C3" s="60" t="s">
        <v>13</v>
      </c>
      <c r="D3" s="60"/>
      <c r="E3" s="60"/>
      <c r="G3" s="6"/>
      <c r="H3" s="20" t="s">
        <v>43</v>
      </c>
      <c r="I3" s="7">
        <f>SUM(B5:B12)</f>
        <v>2428460</v>
      </c>
      <c r="J3" s="6" t="s">
        <v>44</v>
      </c>
      <c r="K3" s="6"/>
      <c r="AO3" s="6"/>
      <c r="AP3" s="6"/>
      <c r="AQ3" s="6"/>
      <c r="AR3" s="6"/>
      <c r="AS3" s="6"/>
      <c r="AT3" s="6"/>
      <c r="AU3" s="6"/>
      <c r="AV3" s="6"/>
    </row>
    <row r="4" spans="1:48" s="8" customFormat="1" ht="15" customHeight="1" x14ac:dyDescent="0.3">
      <c r="A4" s="62"/>
      <c r="B4" s="61"/>
      <c r="C4" s="13" t="s">
        <v>22</v>
      </c>
      <c r="D4" s="13" t="s">
        <v>23</v>
      </c>
      <c r="E4" s="13" t="s">
        <v>17</v>
      </c>
      <c r="F4" s="10"/>
      <c r="G4" s="9"/>
      <c r="H4" s="20" t="s">
        <v>45</v>
      </c>
      <c r="I4" s="21">
        <f>SUM(D5:D12)</f>
        <v>32694.600000000002</v>
      </c>
      <c r="J4" s="6" t="s">
        <v>44</v>
      </c>
      <c r="L4" s="22"/>
      <c r="M4" s="22"/>
      <c r="N4" s="22"/>
      <c r="O4" s="23"/>
      <c r="P4" s="9"/>
      <c r="Q4" s="9"/>
      <c r="R4" s="9"/>
      <c r="S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x14ac:dyDescent="0.3">
      <c r="A5" s="12">
        <v>2014</v>
      </c>
      <c r="B5" s="24">
        <v>273928.09999999998</v>
      </c>
      <c r="C5" s="24">
        <v>95628.499999999971</v>
      </c>
      <c r="D5" s="24">
        <v>0</v>
      </c>
      <c r="E5" s="24">
        <v>178299.6</v>
      </c>
      <c r="G5" s="6"/>
      <c r="H5" s="20" t="s">
        <v>46</v>
      </c>
      <c r="I5" s="7">
        <f>SUM(E5:E12)</f>
        <v>1530525.6</v>
      </c>
      <c r="J5" s="6" t="s">
        <v>44</v>
      </c>
      <c r="K5" s="6"/>
      <c r="AO5" s="6"/>
      <c r="AP5" s="6"/>
      <c r="AQ5" s="6"/>
      <c r="AR5" s="6"/>
      <c r="AS5" s="6"/>
      <c r="AT5" s="6"/>
      <c r="AU5" s="6"/>
      <c r="AV5" s="6"/>
    </row>
    <row r="6" spans="1:48" x14ac:dyDescent="0.3">
      <c r="A6" s="12">
        <v>2015</v>
      </c>
      <c r="B6" s="24">
        <v>281079.8</v>
      </c>
      <c r="C6" s="24">
        <v>104786.69999999998</v>
      </c>
      <c r="D6" s="24">
        <v>0</v>
      </c>
      <c r="E6" s="24">
        <v>176293.1</v>
      </c>
      <c r="G6" s="6"/>
      <c r="H6" s="20" t="s">
        <v>47</v>
      </c>
      <c r="I6" s="7">
        <f>SUM(C5:C12)</f>
        <v>865239.79999999993</v>
      </c>
      <c r="J6" s="6" t="s">
        <v>44</v>
      </c>
      <c r="K6" s="6"/>
      <c r="AO6" s="6"/>
      <c r="AP6" s="6"/>
      <c r="AQ6" s="6"/>
      <c r="AR6" s="6"/>
      <c r="AS6" s="6"/>
      <c r="AT6" s="6"/>
      <c r="AU6" s="6"/>
      <c r="AV6" s="6"/>
    </row>
    <row r="7" spans="1:48" x14ac:dyDescent="0.3">
      <c r="A7" s="12">
        <v>2016</v>
      </c>
      <c r="B7" s="24">
        <v>291785.8</v>
      </c>
      <c r="C7" s="24">
        <v>113468.19999999998</v>
      </c>
      <c r="D7" s="24">
        <v>0</v>
      </c>
      <c r="E7" s="24">
        <v>178317.6</v>
      </c>
      <c r="G7" s="6"/>
      <c r="H7" s="5" t="s">
        <v>48</v>
      </c>
      <c r="I7" s="6"/>
      <c r="J7" s="6"/>
      <c r="K7" s="6"/>
      <c r="AO7" s="6"/>
      <c r="AP7" s="6"/>
      <c r="AQ7" s="6"/>
      <c r="AR7" s="6"/>
      <c r="AS7" s="6"/>
      <c r="AT7" s="6"/>
      <c r="AU7" s="6"/>
      <c r="AV7" s="6"/>
    </row>
    <row r="8" spans="1:48" x14ac:dyDescent="0.3">
      <c r="A8" s="12">
        <v>2017</v>
      </c>
      <c r="B8" s="24">
        <v>277682.40000000002</v>
      </c>
      <c r="C8" s="24">
        <v>103199.30000000002</v>
      </c>
      <c r="D8" s="24">
        <v>0</v>
      </c>
      <c r="E8" s="24">
        <v>174483.1</v>
      </c>
      <c r="G8" s="6"/>
      <c r="H8" s="6"/>
      <c r="I8" s="6"/>
      <c r="J8" s="6"/>
      <c r="K8" s="6"/>
      <c r="AO8" s="6"/>
      <c r="AP8" s="6"/>
      <c r="AQ8" s="6"/>
      <c r="AR8" s="6"/>
      <c r="AS8" s="6"/>
      <c r="AT8" s="6"/>
      <c r="AU8" s="6"/>
      <c r="AV8" s="6"/>
    </row>
    <row r="9" spans="1:48" x14ac:dyDescent="0.3">
      <c r="A9" s="12">
        <v>2018</v>
      </c>
      <c r="B9" s="24">
        <v>298118.7</v>
      </c>
      <c r="C9" s="24">
        <v>94987.900000000023</v>
      </c>
      <c r="D9" s="24">
        <v>0</v>
      </c>
      <c r="E9" s="24">
        <v>203130.8</v>
      </c>
      <c r="G9" s="6"/>
      <c r="H9" s="6" t="s">
        <v>49</v>
      </c>
      <c r="I9" s="6"/>
      <c r="J9" s="6"/>
      <c r="K9" s="6"/>
      <c r="AO9" s="6"/>
      <c r="AP9" s="6"/>
      <c r="AQ9" s="6"/>
      <c r="AR9" s="6"/>
      <c r="AS9" s="6"/>
      <c r="AT9" s="6"/>
      <c r="AU9" s="6"/>
      <c r="AV9" s="6"/>
    </row>
    <row r="10" spans="1:48" x14ac:dyDescent="0.3">
      <c r="A10" s="12">
        <v>2019</v>
      </c>
      <c r="B10" s="24">
        <v>302496</v>
      </c>
      <c r="C10" s="24">
        <v>111334.29999999999</v>
      </c>
      <c r="D10" s="24">
        <v>0</v>
      </c>
      <c r="E10" s="24">
        <v>191161.7</v>
      </c>
      <c r="G10" s="6"/>
      <c r="H10" s="20" t="s">
        <v>43</v>
      </c>
      <c r="I10" s="7">
        <f>SUM(B13:B15)</f>
        <v>1024405.1000000001</v>
      </c>
      <c r="J10" s="6" t="s">
        <v>44</v>
      </c>
      <c r="K10" s="6"/>
      <c r="AO10" s="6"/>
      <c r="AP10" s="6"/>
      <c r="AQ10" s="6"/>
      <c r="AR10" s="6"/>
      <c r="AS10" s="6"/>
      <c r="AT10" s="6"/>
      <c r="AU10" s="6"/>
      <c r="AV10" s="6"/>
    </row>
    <row r="11" spans="1:48" x14ac:dyDescent="0.3">
      <c r="A11" s="12">
        <v>2020</v>
      </c>
      <c r="B11" s="24">
        <v>335847.8</v>
      </c>
      <c r="C11" s="24">
        <v>114459.89999999998</v>
      </c>
      <c r="D11" s="24">
        <v>9869.2999999999993</v>
      </c>
      <c r="E11" s="24">
        <v>211518.60000000003</v>
      </c>
      <c r="G11" s="6"/>
      <c r="H11" s="20" t="s">
        <v>45</v>
      </c>
      <c r="I11" s="21">
        <f>SUM(D13:D15)</f>
        <v>30354.300000000003</v>
      </c>
      <c r="J11" s="6" t="s">
        <v>44</v>
      </c>
      <c r="K11" s="6"/>
      <c r="AO11" s="6"/>
      <c r="AP11" s="6"/>
      <c r="AQ11" s="6"/>
      <c r="AR11" s="6"/>
      <c r="AS11" s="6"/>
      <c r="AT11" s="6"/>
      <c r="AU11" s="6"/>
      <c r="AV11" s="6"/>
    </row>
    <row r="12" spans="1:48" x14ac:dyDescent="0.3">
      <c r="A12" s="12">
        <v>2021</v>
      </c>
      <c r="B12" s="24">
        <v>367521.40000000008</v>
      </c>
      <c r="C12" s="24">
        <v>127375</v>
      </c>
      <c r="D12" s="24">
        <v>22825.300000000003</v>
      </c>
      <c r="E12" s="24">
        <v>217321.10000000003</v>
      </c>
      <c r="G12" s="6"/>
      <c r="H12" s="20" t="s">
        <v>46</v>
      </c>
      <c r="I12" s="7">
        <f>SUM(E13:E15)</f>
        <v>625906.00000000012</v>
      </c>
      <c r="J12" s="6" t="s">
        <v>44</v>
      </c>
      <c r="K12" s="6"/>
      <c r="AO12" s="6"/>
      <c r="AP12" s="6"/>
      <c r="AQ12" s="6"/>
      <c r="AR12" s="6"/>
      <c r="AS12" s="6"/>
      <c r="AT12" s="6"/>
      <c r="AU12" s="6"/>
      <c r="AV12" s="6"/>
    </row>
    <row r="13" spans="1:48" x14ac:dyDescent="0.3">
      <c r="A13" s="12">
        <v>2022</v>
      </c>
      <c r="B13" s="24">
        <f>'Сведения о фин-ии'!G58</f>
        <v>339541.3</v>
      </c>
      <c r="C13" s="24">
        <f>'Сведения о фин-ии'!G61</f>
        <v>130270.09999999999</v>
      </c>
      <c r="D13" s="24">
        <f>'Сведения о фин-ии'!G59</f>
        <v>10155.6</v>
      </c>
      <c r="E13" s="24">
        <f>'Сведения о фин-ии'!G60</f>
        <v>199115.60000000003</v>
      </c>
      <c r="F13" s="7">
        <f>B13-C13-D13-E13</f>
        <v>0</v>
      </c>
      <c r="G13" s="6"/>
      <c r="H13" s="20" t="s">
        <v>47</v>
      </c>
      <c r="I13" s="7">
        <f>SUM(C13:C15)</f>
        <v>368144.8</v>
      </c>
      <c r="J13" s="6" t="s">
        <v>44</v>
      </c>
      <c r="K13" s="6"/>
      <c r="AO13" s="6"/>
      <c r="AP13" s="6"/>
      <c r="AQ13" s="6"/>
      <c r="AR13" s="6"/>
      <c r="AS13" s="6"/>
      <c r="AT13" s="6"/>
      <c r="AU13" s="6"/>
      <c r="AV13" s="6"/>
    </row>
    <row r="14" spans="1:48" ht="15" customHeight="1" x14ac:dyDescent="0.3">
      <c r="A14" s="12">
        <v>2023</v>
      </c>
      <c r="B14" s="24">
        <f>'Сведения о фин-ии'!H58</f>
        <v>337642.30000000005</v>
      </c>
      <c r="C14" s="24">
        <f>'Сведения о фин-ии'!H61</f>
        <v>118869.09999999999</v>
      </c>
      <c r="D14" s="24">
        <f>'Сведения о фин-ии'!H59</f>
        <v>10155.6</v>
      </c>
      <c r="E14" s="24">
        <f>'Сведения о фин-ии'!H60</f>
        <v>208617.60000000003</v>
      </c>
      <c r="F14" s="7">
        <f t="shared" ref="F14:F15" si="1">B14-C14-D14-E14</f>
        <v>0</v>
      </c>
      <c r="G14" s="6"/>
      <c r="H14" s="5" t="s">
        <v>48</v>
      </c>
      <c r="I14" s="6"/>
      <c r="J14" s="6"/>
      <c r="K14" s="6"/>
      <c r="AO14" s="6"/>
      <c r="AP14" s="6"/>
      <c r="AQ14" s="6"/>
      <c r="AR14" s="6"/>
      <c r="AS14" s="6"/>
      <c r="AT14" s="6"/>
      <c r="AU14" s="6"/>
      <c r="AV14" s="6"/>
    </row>
    <row r="15" spans="1:48" ht="15" customHeight="1" x14ac:dyDescent="0.3">
      <c r="A15" s="12">
        <v>2024</v>
      </c>
      <c r="B15" s="24">
        <f>'Сведения о фин-ии'!I58</f>
        <v>347221.50000000006</v>
      </c>
      <c r="C15" s="24">
        <f>'Сведения о фин-ии'!I61</f>
        <v>119005.6</v>
      </c>
      <c r="D15" s="24">
        <f>'Сведения о фин-ии'!I59</f>
        <v>10043.1</v>
      </c>
      <c r="E15" s="24">
        <f>'Сведения о фин-ии'!I60</f>
        <v>218172.80000000002</v>
      </c>
      <c r="F15" s="7">
        <f t="shared" si="1"/>
        <v>0</v>
      </c>
      <c r="G15" s="6"/>
      <c r="H15" s="6"/>
      <c r="I15" s="6"/>
      <c r="J15" s="6"/>
      <c r="K15" s="6"/>
      <c r="AO15" s="6"/>
      <c r="AP15" s="6"/>
      <c r="AQ15" s="6"/>
      <c r="AR15" s="6"/>
      <c r="AS15" s="6"/>
      <c r="AT15" s="6"/>
      <c r="AU15" s="6"/>
      <c r="AV15" s="6"/>
    </row>
    <row r="16" spans="1:48" ht="15" customHeight="1" x14ac:dyDescent="0.3">
      <c r="A16" s="12" t="s">
        <v>21</v>
      </c>
      <c r="B16" s="24">
        <f>SUM(B5:B15)</f>
        <v>3452865.0999999996</v>
      </c>
      <c r="C16" s="24">
        <f>SUM(C5:C15)</f>
        <v>1233384.6000000001</v>
      </c>
      <c r="D16" s="24">
        <f t="shared" ref="D16:E16" si="2">SUM(D5:D15)</f>
        <v>63048.9</v>
      </c>
      <c r="E16" s="24">
        <f t="shared" si="2"/>
        <v>2156431.6</v>
      </c>
      <c r="G16" s="6"/>
      <c r="H16" s="6"/>
      <c r="I16" s="6"/>
      <c r="J16" s="6"/>
      <c r="K16" s="6"/>
      <c r="AO16" s="6"/>
      <c r="AP16" s="6"/>
      <c r="AQ16" s="6"/>
      <c r="AR16" s="6"/>
      <c r="AS16" s="6"/>
      <c r="AT16" s="6"/>
      <c r="AU16" s="6"/>
      <c r="AV16" s="6"/>
    </row>
    <row r="18" spans="8:12" x14ac:dyDescent="0.3">
      <c r="H18" s="59" t="s">
        <v>94</v>
      </c>
      <c r="I18" s="59" t="s">
        <v>16</v>
      </c>
      <c r="J18" s="59" t="s">
        <v>95</v>
      </c>
      <c r="K18" s="59"/>
      <c r="L18" s="59"/>
    </row>
    <row r="19" spans="8:12" ht="78" customHeight="1" x14ac:dyDescent="0.3">
      <c r="H19" s="59"/>
      <c r="I19" s="59"/>
      <c r="J19" s="40" t="s">
        <v>97</v>
      </c>
      <c r="K19" s="40" t="s">
        <v>82</v>
      </c>
      <c r="L19" s="40" t="s">
        <v>83</v>
      </c>
    </row>
    <row r="20" spans="8:12" x14ac:dyDescent="0.3">
      <c r="H20" s="40">
        <v>1</v>
      </c>
      <c r="I20" s="40">
        <v>2</v>
      </c>
      <c r="J20" s="40">
        <v>3</v>
      </c>
      <c r="K20" s="40">
        <v>4</v>
      </c>
      <c r="L20" s="40">
        <v>5</v>
      </c>
    </row>
    <row r="21" spans="8:12" ht="93" customHeight="1" x14ac:dyDescent="0.3">
      <c r="H21" s="41" t="s">
        <v>98</v>
      </c>
      <c r="I21" s="42">
        <f>SUM(J21:L21)</f>
        <v>1024405.1000000001</v>
      </c>
      <c r="J21" s="42">
        <f>B13</f>
        <v>339541.3</v>
      </c>
      <c r="K21" s="42">
        <f>B14</f>
        <v>337642.30000000005</v>
      </c>
      <c r="L21" s="42">
        <f>B15</f>
        <v>347221.50000000006</v>
      </c>
    </row>
    <row r="22" spans="8:12" x14ac:dyDescent="0.3">
      <c r="H22" s="41" t="s">
        <v>12</v>
      </c>
      <c r="I22" s="42">
        <f t="shared" ref="I22:I24" si="3">SUM(J22:L22)</f>
        <v>30354.300000000003</v>
      </c>
      <c r="J22" s="42">
        <f>D13</f>
        <v>10155.6</v>
      </c>
      <c r="K22" s="42">
        <f>D14</f>
        <v>10155.6</v>
      </c>
      <c r="L22" s="42">
        <f>D15</f>
        <v>10043.1</v>
      </c>
    </row>
    <row r="23" spans="8:12" x14ac:dyDescent="0.3">
      <c r="H23" s="41" t="s">
        <v>5</v>
      </c>
      <c r="I23" s="42">
        <f t="shared" si="3"/>
        <v>625906.00000000012</v>
      </c>
      <c r="J23" s="42">
        <f>E13</f>
        <v>199115.60000000003</v>
      </c>
      <c r="K23" s="42">
        <f>E14</f>
        <v>208617.60000000003</v>
      </c>
      <c r="L23" s="42">
        <f>E15</f>
        <v>218172.80000000002</v>
      </c>
    </row>
    <row r="24" spans="8:12" x14ac:dyDescent="0.3">
      <c r="H24" s="41" t="s">
        <v>96</v>
      </c>
      <c r="I24" s="42">
        <f t="shared" si="3"/>
        <v>368144.8</v>
      </c>
      <c r="J24" s="42">
        <f>C13</f>
        <v>130270.09999999999</v>
      </c>
      <c r="K24" s="42">
        <f>C14</f>
        <v>118869.09999999999</v>
      </c>
      <c r="L24" s="42">
        <f>C15</f>
        <v>119005.6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2022-05-24T07:23:18Z</dcterms:modified>
</cp:coreProperties>
</file>