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1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Лист1!$B$1:$L$102</definedName>
  </definedNames>
  <calcPr calcId="152511"/>
</workbook>
</file>

<file path=xl/calcChain.xml><?xml version="1.0" encoding="utf-8"?>
<calcChain xmlns="http://schemas.openxmlformats.org/spreadsheetml/2006/main">
  <c r="F46" i="1" l="1"/>
  <c r="P61" i="1" l="1"/>
  <c r="I60" i="1" l="1"/>
  <c r="H98" i="1"/>
  <c r="I98" i="1"/>
  <c r="G98" i="1"/>
  <c r="H94" i="1" l="1"/>
  <c r="H70" i="1"/>
  <c r="G70" i="1"/>
  <c r="I65" i="1"/>
  <c r="I70" i="1" s="1"/>
  <c r="I94" i="1" s="1"/>
  <c r="H65" i="1"/>
  <c r="G65" i="1"/>
  <c r="I21" i="1"/>
  <c r="H21" i="1"/>
  <c r="G21" i="1"/>
  <c r="F63" i="1" l="1"/>
  <c r="F33" i="1"/>
  <c r="I33" i="1"/>
  <c r="H33" i="1"/>
  <c r="G33" i="1"/>
  <c r="G25" i="1" l="1"/>
  <c r="G100" i="1" l="1"/>
  <c r="H100" i="1"/>
  <c r="I100" i="1"/>
  <c r="F32" i="1" l="1"/>
  <c r="I86" i="1"/>
  <c r="H86" i="1"/>
  <c r="G86" i="1"/>
  <c r="F86" i="1"/>
  <c r="B21" i="2" l="1"/>
  <c r="C21" i="2"/>
  <c r="A21" i="2"/>
  <c r="F62" i="1" l="1"/>
  <c r="F45" i="1" l="1"/>
  <c r="F47" i="1"/>
  <c r="F44" i="1"/>
  <c r="F48" i="1" l="1"/>
  <c r="H61" i="1"/>
  <c r="F61" i="1" l="1"/>
  <c r="K1" i="2"/>
  <c r="J1" i="2"/>
  <c r="I69" i="1"/>
  <c r="H69" i="1"/>
  <c r="G69" i="1"/>
  <c r="J3" i="2"/>
  <c r="K3" i="2"/>
  <c r="I3" i="2"/>
  <c r="F3" i="2"/>
  <c r="G3" i="2"/>
  <c r="E3" i="2"/>
  <c r="B9" i="2"/>
  <c r="C9" i="2"/>
  <c r="A9" i="2"/>
  <c r="G78" i="1" l="1"/>
  <c r="F76" i="1"/>
  <c r="F84" i="1" l="1"/>
  <c r="I78" i="1" l="1"/>
  <c r="H78" i="1"/>
  <c r="F77" i="1"/>
  <c r="G29" i="1" l="1"/>
  <c r="F75" i="1" l="1"/>
  <c r="F78" i="1" s="1"/>
  <c r="G48" i="1"/>
  <c r="G94" i="1" s="1"/>
  <c r="F43" i="1" l="1"/>
  <c r="H48" i="1"/>
  <c r="H29" i="1"/>
  <c r="I48" i="1"/>
  <c r="F64" i="1" l="1"/>
  <c r="F60" i="1"/>
  <c r="F19" i="1"/>
  <c r="F17" i="1"/>
  <c r="F18" i="1"/>
  <c r="F100" i="1" l="1"/>
  <c r="F98" i="1"/>
  <c r="F65" i="1"/>
  <c r="F70" i="1" s="1"/>
  <c r="G93" i="1"/>
  <c r="F24" i="1"/>
  <c r="H93" i="1"/>
  <c r="F85" i="1"/>
  <c r="F68" i="1"/>
  <c r="F69" i="1" s="1"/>
  <c r="F28" i="1"/>
  <c r="F20" i="1"/>
  <c r="F21" i="1" s="1"/>
  <c r="F94" i="1" l="1"/>
  <c r="F25" i="1"/>
  <c r="F92" i="1"/>
  <c r="H25" i="1" l="1"/>
  <c r="I93" i="1"/>
  <c r="F93" i="1" s="1"/>
  <c r="I29" i="1"/>
  <c r="I25" i="1" l="1"/>
  <c r="F29" i="1"/>
</calcChain>
</file>

<file path=xl/sharedStrings.xml><?xml version="1.0" encoding="utf-8"?>
<sst xmlns="http://schemas.openxmlformats.org/spreadsheetml/2006/main" count="252" uniqueCount="165">
  <si>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</si>
  <si>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</si>
  <si>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</si>
  <si>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</si>
  <si>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</si>
  <si>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</si>
  <si>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</si>
  <si>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</si>
  <si>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</si>
  <si>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</si>
  <si>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</si>
  <si>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</si>
  <si>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</si>
  <si>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</si>
  <si>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</si>
  <si>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</si>
  <si>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</si>
  <si>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</si>
  <si>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</si>
  <si>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</si>
  <si>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</si>
  <si>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</si>
  <si>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</si>
  <si>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</si>
  <si>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</si>
  <si>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</si>
  <si>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</si>
  <si>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</si>
  <si>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</si>
  <si>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</si>
  <si>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</si>
  <si>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</si>
  <si>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</si>
  <si>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</si>
  <si>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</si>
  <si>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</si>
  <si>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</si>
  <si>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</si>
  <si>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</si>
  <si>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</si>
  <si>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</si>
  <si>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</si>
  <si>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</si>
  <si>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</si>
  <si>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</si>
  <si>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</si>
  <si>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</si>
  <si>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</si>
  <si>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</si>
  <si>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</si>
  <si>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</si>
  <si>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</si>
  <si>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</si>
  <si>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</si>
  <si>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</si>
  <si>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</si>
  <si>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</si>
  <si>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</si>
  <si>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</si>
  <si>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</si>
  <si>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</si>
  <si>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</si>
  <si>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</si>
  <si>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</si>
  <si>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</si>
  <si>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</si>
  <si>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</si>
  <si>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</si>
  <si>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</si>
  <si>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</si>
  <si>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</si>
  <si>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</si>
  <si>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</si>
  <si>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</si>
  <si>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</si>
  <si>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</si>
  <si>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</si>
  <si>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</si>
  <si>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</si>
  <si>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</si>
  <si>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</si>
  <si>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</si>
  <si>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местный бюджет</t>
  </si>
  <si>
    <t>областной бюджет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</si>
  <si>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</si>
  <si>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</si>
  <si>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</si>
  <si>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</si>
  <si>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</si>
  <si>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</si>
  <si>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</si>
  <si>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</si>
  <si>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</si>
  <si>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</si>
  <si>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</si>
  <si>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</si>
  <si>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</si>
  <si>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</si>
  <si>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</si>
  <si>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</si>
  <si>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</si>
  <si>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</si>
  <si>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</si>
  <si>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</si>
  <si>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</si>
  <si>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</si>
  <si>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</si>
  <si>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</si>
  <si>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</si>
  <si>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</si>
  <si>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</si>
  <si>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+</t>
  </si>
  <si>
    <t>#215</t>
  </si>
  <si>
    <t>#203</t>
  </si>
  <si>
    <t>#210</t>
  </si>
  <si>
    <t>#214</t>
  </si>
  <si>
    <t>#205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</si>
  <si>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</si>
  <si>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</si>
  <si>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</si>
  <si>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</si>
  <si>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</si>
  <si>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</si>
  <si>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</si>
  <si>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</si>
  <si>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</si>
  <si>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</si>
  <si>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</si>
  <si>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</si>
  <si>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</si>
  <si>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2.6.</t>
  </si>
  <si>
    <t>3.8.</t>
  </si>
  <si>
    <t>3.9.</t>
  </si>
  <si>
    <t>Объем средств на реализацию муниципальной программы на очередной финансовый год и плановый период
 ( руб.)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</si>
  <si>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
обеспечение высокого качества образования в соответствии с  запросами населения</t>
  </si>
  <si>
    <t>Удельный вес учителей, участвующих в реализации ФГОС, от общей численности педагогов</t>
  </si>
  <si>
    <t>1.13.</t>
  </si>
  <si>
    <t>Комитет по образованию
г.Десногорска
Муниципальные бюджетные дошкольные образовательные учреждения</t>
  </si>
  <si>
    <t>Приложение № 2 к муниципальной программе «Развитие образования в муниципальном образовании «город Десногорск» Смоленской области</t>
  </si>
  <si>
    <t>ПЛАН
реализации муниципальной программы 
«Развитие образования в муниципальном образовании «город Десногорск» Смоленской области»</t>
  </si>
  <si>
    <t>Областной и  местный бюджет</t>
  </si>
  <si>
    <t>4.3.</t>
  </si>
  <si>
    <t>Расходы на обеспечение мер по повышению заработной платы педагогическим работникам муниципальных учреждений дополнительного образования детей</t>
  </si>
  <si>
    <t>очередной финансовый год (2020)</t>
  </si>
  <si>
    <t>1-й год планового периода (2021)</t>
  </si>
  <si>
    <t>2-й год планового периода (2022)</t>
  </si>
  <si>
    <t>#217</t>
  </si>
  <si>
    <t>3.10.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</si>
  <si>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 (региональный проект).</t>
  </si>
  <si>
    <t>2.7.</t>
  </si>
  <si>
    <t>2.8.</t>
  </si>
  <si>
    <t>Мероприятия государственной программы Российской Федерации "Доступная среда" (создание в образовательных условий для получения детьми-инвалидами качественного образования)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</si>
  <si>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</si>
  <si>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>Основное мероприятие 4 муниципальной программы: Организация и проведение культурно-массовых мероприятий для обучающихся и педагогов</t>
  </si>
  <si>
    <t>Количество обучающихся охваченных мероприятиями гражданско-патриотической и духовно нравственной направленности</t>
  </si>
  <si>
    <t>Расходы на организацию и проведение мероприятий гражданско-патриотической и духовно нравственной направленности</t>
  </si>
  <si>
    <t>1.14.</t>
  </si>
  <si>
    <t>.доля детей-инвалидов в возрасте от 5 до 18 лет, получающих дополнительное образование от общей численнности детей-инвалидов данного возраста (%)</t>
  </si>
  <si>
    <t>Доля детей-инвалидов в возрасте от 1,5 до 7 лет, охваченных дошкольным образованием от общей численности детей-инвалидов данного возраста (%)</t>
  </si>
  <si>
    <t>2.9.</t>
  </si>
  <si>
    <t>3.13.</t>
  </si>
  <si>
    <t>3.14.</t>
  </si>
  <si>
    <t>Итого по основному мероприятию 4 муниципальной программы</t>
  </si>
  <si>
    <t>Федеральный бюджет</t>
  </si>
  <si>
    <t>Уровень информированности о реализации мероприятий по развитию сферы образования в рамках реализации 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</si>
</sst>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20" xfId="0" applyFont="1" applyFill="1" applyBorder="1"/>
    <xf numFmtId="2" fontId="1" fillId="0" borderId="27" xfId="0" applyNumberFormat="1" applyFont="1" applyFill="1" applyBorder="1"/>
    <xf numFmtId="0" fontId="1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49" fontId="1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" fontId="1" fillId="0" borderId="8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/>
    <xf numFmtId="164" fontId="2" fillId="0" borderId="2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8" xfId="0" applyFont="1" applyFill="1" applyBorder="1"/>
    <xf numFmtId="0" fontId="1" fillId="0" borderId="2" xfId="0" applyFont="1" applyFill="1" applyBorder="1"/>
    <xf numFmtId="0" fontId="1" fillId="0" borderId="16" xfId="0" applyFont="1" applyFill="1" applyBorder="1"/>
    <xf numFmtId="0" fontId="1" fillId="0" borderId="13" xfId="0" applyFont="1" applyFill="1" applyBorder="1"/>
    <xf numFmtId="16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/>
    <xf numFmtId="0" fontId="1" fillId="0" borderId="18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14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/>
    <xf numFmtId="49" fontId="3" fillId="0" borderId="1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16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5"/>
  <sheetViews>
    <sheetView tabSelected="1" view="pageBreakPreview" topLeftCell="A58" zoomScale="60" zoomScaleNormal="60" workbookViewId="0">
      <selection activeCell="L82" sqref="L82"/>
    </sheetView>
  </sheetViews>
  <sheetFormatPr defaultColWidth="9.140625" defaultRowHeight="18.75" x14ac:dyDescent="0.3"/>
  <cols>
    <col min="1" max="1" width="8.42578125" style="1" customWidth="1"/>
    <col min="2" max="2" width="7.42578125" style="1" customWidth="1"/>
    <col min="3" max="3" width="69.140625" style="1" customWidth="1"/>
    <col min="4" max="4" width="27.140625" style="1" customWidth="1"/>
    <col min="5" max="5" width="22.140625" style="1" customWidth="1"/>
    <col min="6" max="12" width="17.140625" style="1" customWidth="1"/>
    <col min="13" max="13" width="12.140625" style="1" bestFit="1" customWidth="1"/>
    <col min="14" max="16384" width="9.140625" style="1"/>
  </cols>
  <sheetData>
    <row r="1" spans="2:13" ht="21.75" customHeight="1" x14ac:dyDescent="0.3"/>
    <row r="2" spans="2:13" ht="61.5" customHeight="1" x14ac:dyDescent="0.3">
      <c r="I2" s="107" t="s">
        <v>138</v>
      </c>
      <c r="J2" s="107"/>
      <c r="K2" s="107"/>
      <c r="L2" s="107"/>
      <c r="M2" s="71"/>
    </row>
    <row r="3" spans="2:13" ht="20.25" customHeight="1" x14ac:dyDescent="0.3">
      <c r="I3" s="162"/>
      <c r="J3" s="162"/>
      <c r="K3" s="162"/>
    </row>
    <row r="4" spans="2:13" x14ac:dyDescent="0.3">
      <c r="I4" s="78"/>
      <c r="J4" s="78"/>
      <c r="K4" s="78"/>
    </row>
    <row r="5" spans="2:13" ht="63" customHeight="1" x14ac:dyDescent="0.3">
      <c r="I5" s="107"/>
      <c r="J5" s="107"/>
      <c r="K5" s="107"/>
      <c r="L5" s="107"/>
    </row>
    <row r="6" spans="2:13" ht="62.1" customHeight="1" x14ac:dyDescent="0.3">
      <c r="C6" s="163" t="s">
        <v>139</v>
      </c>
      <c r="D6" s="163"/>
      <c r="E6" s="163"/>
      <c r="F6" s="163"/>
      <c r="G6" s="163"/>
      <c r="H6" s="163"/>
      <c r="I6" s="163"/>
      <c r="J6" s="163"/>
      <c r="K6" s="163"/>
      <c r="L6" s="163"/>
    </row>
    <row r="7" spans="2:13" ht="19.5" thickBot="1" x14ac:dyDescent="0.35"/>
    <row r="8" spans="2:13" ht="59.45" customHeight="1" x14ac:dyDescent="0.3">
      <c r="B8" s="168" t="s">
        <v>0</v>
      </c>
      <c r="C8" s="170" t="s">
        <v>1</v>
      </c>
      <c r="D8" s="172" t="s">
        <v>2</v>
      </c>
      <c r="E8" s="174" t="s">
        <v>102</v>
      </c>
      <c r="F8" s="175" t="s">
        <v>133</v>
      </c>
      <c r="G8" s="175"/>
      <c r="H8" s="175"/>
      <c r="I8" s="175"/>
      <c r="J8" s="172" t="s">
        <v>84</v>
      </c>
      <c r="K8" s="172"/>
      <c r="L8" s="176"/>
    </row>
    <row r="9" spans="2:13" ht="75.75" thickBot="1" x14ac:dyDescent="0.35">
      <c r="B9" s="169"/>
      <c r="C9" s="171"/>
      <c r="D9" s="173"/>
      <c r="E9" s="160"/>
      <c r="F9" s="65" t="s">
        <v>3</v>
      </c>
      <c r="G9" s="66" t="s">
        <v>143</v>
      </c>
      <c r="H9" s="66" t="s">
        <v>144</v>
      </c>
      <c r="I9" s="66" t="s">
        <v>145</v>
      </c>
      <c r="J9" s="84" t="s">
        <v>143</v>
      </c>
      <c r="K9" s="84" t="s">
        <v>144</v>
      </c>
      <c r="L9" s="84" t="s">
        <v>145</v>
      </c>
    </row>
    <row r="10" spans="2:13" x14ac:dyDescent="0.3">
      <c r="B10" s="25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42">
        <v>11</v>
      </c>
    </row>
    <row r="11" spans="2:13" ht="39.6" customHeight="1" x14ac:dyDescent="0.3">
      <c r="B11" s="164" t="s">
        <v>134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6"/>
    </row>
    <row r="12" spans="2:13" x14ac:dyDescent="0.3">
      <c r="B12" s="148" t="s">
        <v>4</v>
      </c>
      <c r="C12" s="149"/>
      <c r="D12" s="149"/>
      <c r="E12" s="149"/>
      <c r="F12" s="149"/>
      <c r="G12" s="149"/>
      <c r="H12" s="149"/>
      <c r="I12" s="167"/>
      <c r="J12" s="167"/>
      <c r="K12" s="149"/>
      <c r="L12" s="150"/>
    </row>
    <row r="13" spans="2:13" ht="59.1" customHeight="1" x14ac:dyDescent="0.3">
      <c r="B13" s="7" t="s">
        <v>5</v>
      </c>
      <c r="C13" s="70" t="s">
        <v>67</v>
      </c>
      <c r="D13" s="70" t="s">
        <v>60</v>
      </c>
      <c r="E13" s="70" t="s">
        <v>28</v>
      </c>
      <c r="F13" s="3"/>
      <c r="G13" s="3"/>
      <c r="H13" s="3"/>
      <c r="I13" s="3"/>
      <c r="J13" s="4">
        <v>21</v>
      </c>
      <c r="K13" s="4">
        <v>21</v>
      </c>
      <c r="L13" s="43">
        <v>23</v>
      </c>
    </row>
    <row r="14" spans="2:13" ht="59.1" customHeight="1" x14ac:dyDescent="0.3">
      <c r="B14" s="7" t="s">
        <v>7</v>
      </c>
      <c r="C14" s="70" t="s">
        <v>10</v>
      </c>
      <c r="D14" s="70" t="s">
        <v>6</v>
      </c>
      <c r="E14" s="70" t="s">
        <v>28</v>
      </c>
      <c r="F14" s="3"/>
      <c r="G14" s="3"/>
      <c r="H14" s="3"/>
      <c r="I14" s="3"/>
      <c r="J14" s="4">
        <v>18</v>
      </c>
      <c r="K14" s="4">
        <v>18</v>
      </c>
      <c r="L14" s="72">
        <v>19</v>
      </c>
    </row>
    <row r="15" spans="2:13" ht="59.1" customHeight="1" x14ac:dyDescent="0.3">
      <c r="B15" s="7" t="s">
        <v>8</v>
      </c>
      <c r="C15" s="70" t="s">
        <v>15</v>
      </c>
      <c r="D15" s="70" t="s">
        <v>6</v>
      </c>
      <c r="E15" s="70" t="s">
        <v>28</v>
      </c>
      <c r="F15" s="3"/>
      <c r="G15" s="3"/>
      <c r="H15" s="3"/>
      <c r="I15" s="3"/>
      <c r="J15" s="4">
        <v>36</v>
      </c>
      <c r="K15" s="4">
        <v>38</v>
      </c>
      <c r="L15" s="43">
        <v>40</v>
      </c>
    </row>
    <row r="16" spans="2:13" ht="95.1" customHeight="1" x14ac:dyDescent="0.3">
      <c r="B16" s="7" t="s">
        <v>9</v>
      </c>
      <c r="C16" s="70" t="s">
        <v>16</v>
      </c>
      <c r="D16" s="70" t="s">
        <v>6</v>
      </c>
      <c r="E16" s="70" t="s">
        <v>28</v>
      </c>
      <c r="F16" s="3"/>
      <c r="G16" s="3"/>
      <c r="H16" s="3"/>
      <c r="I16" s="3"/>
      <c r="J16" s="4">
        <v>13</v>
      </c>
      <c r="K16" s="4">
        <v>13</v>
      </c>
      <c r="L16" s="43">
        <v>13</v>
      </c>
    </row>
    <row r="17" spans="1:12" ht="56.25" x14ac:dyDescent="0.3">
      <c r="A17" s="1" t="s">
        <v>115</v>
      </c>
      <c r="B17" s="7" t="s">
        <v>11</v>
      </c>
      <c r="C17" s="70" t="s">
        <v>92</v>
      </c>
      <c r="D17" s="70" t="s">
        <v>6</v>
      </c>
      <c r="E17" s="70" t="s">
        <v>29</v>
      </c>
      <c r="F17" s="31">
        <f>G17+H17+I17</f>
        <v>5981.1</v>
      </c>
      <c r="G17" s="31">
        <v>1993.7</v>
      </c>
      <c r="H17" s="31">
        <v>1993.7</v>
      </c>
      <c r="I17" s="31">
        <v>1993.7</v>
      </c>
      <c r="J17" s="4"/>
      <c r="K17" s="4"/>
      <c r="L17" s="43"/>
    </row>
    <row r="18" spans="1:12" ht="56.25" x14ac:dyDescent="0.3">
      <c r="A18" s="1" t="s">
        <v>112</v>
      </c>
      <c r="B18" s="7" t="s">
        <v>12</v>
      </c>
      <c r="C18" s="70" t="s">
        <v>93</v>
      </c>
      <c r="D18" s="70" t="s">
        <v>6</v>
      </c>
      <c r="E18" s="70" t="s">
        <v>29</v>
      </c>
      <c r="F18" s="31">
        <f>G18+H18+I18</f>
        <v>2427.3000000000002</v>
      </c>
      <c r="G18" s="31">
        <v>809.1</v>
      </c>
      <c r="H18" s="31">
        <v>809.1</v>
      </c>
      <c r="I18" s="31">
        <v>809.1</v>
      </c>
      <c r="J18" s="4"/>
      <c r="K18" s="4"/>
      <c r="L18" s="43"/>
    </row>
    <row r="19" spans="1:12" ht="56.45" customHeight="1" x14ac:dyDescent="0.3">
      <c r="A19" s="1" t="s">
        <v>116</v>
      </c>
      <c r="B19" s="7" t="s">
        <v>13</v>
      </c>
      <c r="C19" s="70" t="s">
        <v>94</v>
      </c>
      <c r="D19" s="70" t="s">
        <v>6</v>
      </c>
      <c r="E19" s="70" t="s">
        <v>29</v>
      </c>
      <c r="F19" s="31">
        <f t="shared" ref="F19:F20" si="0">G19+H19+I19</f>
        <v>13386</v>
      </c>
      <c r="G19" s="31">
        <v>4462</v>
      </c>
      <c r="H19" s="31">
        <v>4462</v>
      </c>
      <c r="I19" s="31">
        <v>4462</v>
      </c>
      <c r="J19" s="4"/>
      <c r="K19" s="4"/>
      <c r="L19" s="43"/>
    </row>
    <row r="20" spans="1:12" ht="93" customHeight="1" thickBot="1" x14ac:dyDescent="0.35">
      <c r="A20" s="1" t="s">
        <v>114</v>
      </c>
      <c r="B20" s="5" t="s">
        <v>14</v>
      </c>
      <c r="C20" s="68" t="s">
        <v>95</v>
      </c>
      <c r="D20" s="68" t="s">
        <v>6</v>
      </c>
      <c r="E20" s="68" t="s">
        <v>29</v>
      </c>
      <c r="F20" s="33">
        <f t="shared" si="0"/>
        <v>5566.5</v>
      </c>
      <c r="G20" s="33">
        <v>1855.5</v>
      </c>
      <c r="H20" s="33">
        <v>1855.5</v>
      </c>
      <c r="I20" s="33">
        <v>1855.5</v>
      </c>
      <c r="J20" s="44"/>
      <c r="K20" s="44"/>
      <c r="L20" s="45"/>
    </row>
    <row r="21" spans="1:12" ht="38.25" thickBot="1" x14ac:dyDescent="0.35">
      <c r="B21" s="108" t="s">
        <v>17</v>
      </c>
      <c r="C21" s="109"/>
      <c r="D21" s="12"/>
      <c r="E21" s="32" t="s">
        <v>29</v>
      </c>
      <c r="F21" s="34">
        <f>SUM(F17:F20)</f>
        <v>27360.9</v>
      </c>
      <c r="G21" s="35">
        <f t="shared" ref="G21:I21" si="1">SUM(G17:G20)</f>
        <v>9120.2999999999993</v>
      </c>
      <c r="H21" s="35">
        <f t="shared" si="1"/>
        <v>9120.2999999999993</v>
      </c>
      <c r="I21" s="36">
        <f t="shared" si="1"/>
        <v>9120.2999999999993</v>
      </c>
      <c r="J21" s="46"/>
      <c r="K21" s="47"/>
      <c r="L21" s="48"/>
    </row>
    <row r="22" spans="1:12" x14ac:dyDescent="0.3">
      <c r="B22" s="124" t="s">
        <v>18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6"/>
    </row>
    <row r="23" spans="1:12" ht="54.95" customHeight="1" x14ac:dyDescent="0.3">
      <c r="B23" s="7" t="s">
        <v>19</v>
      </c>
      <c r="C23" s="70" t="s">
        <v>23</v>
      </c>
      <c r="D23" s="77" t="s">
        <v>6</v>
      </c>
      <c r="E23" s="70" t="s">
        <v>28</v>
      </c>
      <c r="F23" s="3"/>
      <c r="G23" s="3"/>
      <c r="H23" s="3"/>
      <c r="I23" s="14"/>
      <c r="J23" s="4">
        <v>1</v>
      </c>
      <c r="K23" s="4">
        <v>1</v>
      </c>
      <c r="L23" s="43">
        <v>1</v>
      </c>
    </row>
    <row r="24" spans="1:12" ht="77.099999999999994" customHeight="1" thickBot="1" x14ac:dyDescent="0.35">
      <c r="A24" s="1" t="s">
        <v>113</v>
      </c>
      <c r="B24" s="7" t="s">
        <v>20</v>
      </c>
      <c r="C24" s="70" t="s">
        <v>24</v>
      </c>
      <c r="D24" s="77" t="s">
        <v>6</v>
      </c>
      <c r="E24" s="70" t="s">
        <v>29</v>
      </c>
      <c r="F24" s="33">
        <f t="shared" ref="F24" si="2">G24+H24+I24</f>
        <v>43.2</v>
      </c>
      <c r="G24" s="33">
        <v>14.4</v>
      </c>
      <c r="H24" s="33">
        <v>14.4</v>
      </c>
      <c r="I24" s="33">
        <v>14.4</v>
      </c>
      <c r="J24" s="4"/>
      <c r="K24" s="4"/>
      <c r="L24" s="43"/>
    </row>
    <row r="25" spans="1:12" ht="38.25" thickBot="1" x14ac:dyDescent="0.35">
      <c r="B25" s="108" t="s">
        <v>25</v>
      </c>
      <c r="C25" s="109"/>
      <c r="D25" s="12"/>
      <c r="E25" s="32" t="s">
        <v>40</v>
      </c>
      <c r="F25" s="34">
        <f>SUM(F24:F24)</f>
        <v>43.2</v>
      </c>
      <c r="G25" s="95">
        <f>SUM(G23:G24)</f>
        <v>14.4</v>
      </c>
      <c r="H25" s="56">
        <f>SUM(G25:G25)</f>
        <v>14.4</v>
      </c>
      <c r="I25" s="35">
        <f>SUM(H25:H25)</f>
        <v>14.4</v>
      </c>
      <c r="J25" s="47"/>
      <c r="K25" s="47"/>
      <c r="L25" s="48"/>
    </row>
    <row r="26" spans="1:12" x14ac:dyDescent="0.3">
      <c r="B26" s="127" t="s">
        <v>100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9"/>
    </row>
    <row r="27" spans="1:12" ht="54" customHeight="1" x14ac:dyDescent="0.3">
      <c r="B27" s="7" t="s">
        <v>21</v>
      </c>
      <c r="C27" s="70" t="s">
        <v>26</v>
      </c>
      <c r="D27" s="70" t="s">
        <v>6</v>
      </c>
      <c r="E27" s="70" t="s">
        <v>28</v>
      </c>
      <c r="F27" s="3"/>
      <c r="G27" s="3"/>
      <c r="H27" s="3"/>
      <c r="I27" s="3"/>
      <c r="J27" s="4" t="s">
        <v>74</v>
      </c>
      <c r="K27" s="4" t="s">
        <v>74</v>
      </c>
      <c r="L27" s="43" t="s">
        <v>74</v>
      </c>
    </row>
    <row r="28" spans="1:12" ht="57" thickBot="1" x14ac:dyDescent="0.35">
      <c r="A28" s="1" t="s">
        <v>146</v>
      </c>
      <c r="B28" s="64" t="s">
        <v>22</v>
      </c>
      <c r="C28" s="66" t="s">
        <v>96</v>
      </c>
      <c r="D28" s="66" t="s">
        <v>6</v>
      </c>
      <c r="E28" s="66" t="s">
        <v>29</v>
      </c>
      <c r="F28" s="54">
        <f>G28+H28+I28</f>
        <v>4628</v>
      </c>
      <c r="G28" s="54">
        <v>1503.3</v>
      </c>
      <c r="H28" s="54">
        <v>1533.5</v>
      </c>
      <c r="I28" s="54">
        <v>1591.2</v>
      </c>
      <c r="J28" s="65"/>
      <c r="K28" s="65"/>
      <c r="L28" s="55"/>
    </row>
    <row r="29" spans="1:12" ht="38.25" thickBot="1" x14ac:dyDescent="0.35">
      <c r="B29" s="130" t="s">
        <v>27</v>
      </c>
      <c r="C29" s="131"/>
      <c r="D29" s="12"/>
      <c r="E29" s="12" t="s">
        <v>106</v>
      </c>
      <c r="F29" s="35">
        <f>G29+H29+I29</f>
        <v>4628</v>
      </c>
      <c r="G29" s="35">
        <f>G28</f>
        <v>1503.3</v>
      </c>
      <c r="H29" s="35">
        <f>H28</f>
        <v>1533.5</v>
      </c>
      <c r="I29" s="35">
        <f t="shared" ref="I29" si="3">I28</f>
        <v>1591.2</v>
      </c>
      <c r="J29" s="47"/>
      <c r="K29" s="47"/>
      <c r="L29" s="48"/>
    </row>
    <row r="30" spans="1:12" x14ac:dyDescent="0.3">
      <c r="B30" s="102" t="s">
        <v>153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4"/>
    </row>
    <row r="31" spans="1:12" ht="56.25" x14ac:dyDescent="0.3">
      <c r="B31" s="26" t="s">
        <v>136</v>
      </c>
      <c r="C31" s="26" t="s">
        <v>154</v>
      </c>
      <c r="D31" s="94" t="s">
        <v>6</v>
      </c>
      <c r="E31" s="92"/>
      <c r="F31" s="26"/>
      <c r="G31" s="26"/>
      <c r="H31" s="26"/>
      <c r="I31" s="26"/>
      <c r="J31" s="26">
        <v>3814</v>
      </c>
      <c r="K31" s="26">
        <v>3900</v>
      </c>
      <c r="L31" s="26">
        <v>3900</v>
      </c>
    </row>
    <row r="32" spans="1:12" ht="57" thickBot="1" x14ac:dyDescent="0.35">
      <c r="B32" s="91" t="s">
        <v>156</v>
      </c>
      <c r="C32" s="91" t="s">
        <v>155</v>
      </c>
      <c r="D32" s="93" t="s">
        <v>6</v>
      </c>
      <c r="E32" s="91" t="s">
        <v>32</v>
      </c>
      <c r="F32" s="91">
        <f>SUM(G32:I32)</f>
        <v>166.2</v>
      </c>
      <c r="G32" s="91">
        <v>55.4</v>
      </c>
      <c r="H32" s="91">
        <v>55.4</v>
      </c>
      <c r="I32" s="91">
        <v>55.4</v>
      </c>
      <c r="J32" s="91"/>
      <c r="K32" s="91"/>
      <c r="L32" s="91"/>
    </row>
    <row r="33" spans="1:12" ht="38.1" customHeight="1" thickBot="1" x14ac:dyDescent="0.35">
      <c r="B33" s="108" t="s">
        <v>162</v>
      </c>
      <c r="C33" s="109"/>
      <c r="D33" s="12"/>
      <c r="E33" s="32" t="s">
        <v>32</v>
      </c>
      <c r="F33" s="35">
        <f>F32</f>
        <v>166.2</v>
      </c>
      <c r="G33" s="35">
        <f>G32</f>
        <v>55.4</v>
      </c>
      <c r="H33" s="35">
        <f>H32</f>
        <v>55.4</v>
      </c>
      <c r="I33" s="56">
        <f>I32</f>
        <v>55.4</v>
      </c>
      <c r="J33" s="47"/>
      <c r="K33" s="47"/>
      <c r="L33" s="48"/>
    </row>
    <row r="34" spans="1:12" x14ac:dyDescent="0.3">
      <c r="B34" s="132" t="s">
        <v>30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4"/>
    </row>
    <row r="35" spans="1:12" x14ac:dyDescent="0.3">
      <c r="B35" s="120" t="s">
        <v>31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2"/>
    </row>
    <row r="36" spans="1:12" x14ac:dyDescent="0.3">
      <c r="B36" s="120" t="s">
        <v>68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2"/>
    </row>
    <row r="37" spans="1:12" ht="37.5" x14ac:dyDescent="0.3">
      <c r="B37" s="7" t="s">
        <v>33</v>
      </c>
      <c r="C37" s="26" t="s">
        <v>127</v>
      </c>
      <c r="D37" s="70" t="s">
        <v>28</v>
      </c>
      <c r="E37" s="70" t="s">
        <v>28</v>
      </c>
      <c r="F37" s="3"/>
      <c r="G37" s="3"/>
      <c r="H37" s="3"/>
      <c r="I37" s="3"/>
      <c r="J37" s="73">
        <v>1527</v>
      </c>
      <c r="K37" s="73">
        <v>1527</v>
      </c>
      <c r="L37" s="72">
        <v>1527</v>
      </c>
    </row>
    <row r="38" spans="1:12" ht="56.25" x14ac:dyDescent="0.3">
      <c r="B38" s="7" t="s">
        <v>34</v>
      </c>
      <c r="C38" s="26" t="s">
        <v>123</v>
      </c>
      <c r="D38" s="70" t="s">
        <v>28</v>
      </c>
      <c r="E38" s="70" t="s">
        <v>28</v>
      </c>
      <c r="F38" s="3"/>
      <c r="G38" s="3"/>
      <c r="H38" s="3"/>
      <c r="I38" s="3"/>
      <c r="J38" s="73">
        <v>1229</v>
      </c>
      <c r="K38" s="73">
        <v>1229</v>
      </c>
      <c r="L38" s="72">
        <v>1229</v>
      </c>
    </row>
    <row r="39" spans="1:12" ht="56.25" x14ac:dyDescent="0.3">
      <c r="B39" s="7" t="s">
        <v>35</v>
      </c>
      <c r="C39" s="26" t="s">
        <v>158</v>
      </c>
      <c r="D39" s="89"/>
      <c r="E39" s="89"/>
      <c r="F39" s="3"/>
      <c r="G39" s="3"/>
      <c r="H39" s="3"/>
      <c r="I39" s="3"/>
      <c r="J39" s="73">
        <v>100</v>
      </c>
      <c r="K39" s="73">
        <v>100</v>
      </c>
      <c r="L39" s="72">
        <v>100</v>
      </c>
    </row>
    <row r="40" spans="1:12" ht="56.25" x14ac:dyDescent="0.3">
      <c r="B40" s="7" t="s">
        <v>36</v>
      </c>
      <c r="C40" s="26" t="s">
        <v>157</v>
      </c>
      <c r="D40" s="89"/>
      <c r="E40" s="89"/>
      <c r="F40" s="3"/>
      <c r="G40" s="3"/>
      <c r="H40" s="3"/>
      <c r="I40" s="3"/>
      <c r="J40" s="73">
        <v>50</v>
      </c>
      <c r="K40" s="73">
        <v>50</v>
      </c>
      <c r="L40" s="72">
        <v>50</v>
      </c>
    </row>
    <row r="41" spans="1:12" ht="37.5" customHeight="1" x14ac:dyDescent="0.3">
      <c r="B41" s="7" t="s">
        <v>37</v>
      </c>
      <c r="C41" s="26" t="s">
        <v>124</v>
      </c>
      <c r="D41" s="70" t="s">
        <v>28</v>
      </c>
      <c r="E41" s="70" t="s">
        <v>28</v>
      </c>
      <c r="F41" s="3"/>
      <c r="G41" s="3"/>
      <c r="H41" s="3"/>
      <c r="I41" s="3"/>
      <c r="J41" s="73">
        <v>9.5</v>
      </c>
      <c r="K41" s="73">
        <v>9.5</v>
      </c>
      <c r="L41" s="72">
        <v>9.5</v>
      </c>
    </row>
    <row r="42" spans="1:12" ht="113.45" customHeight="1" x14ac:dyDescent="0.3">
      <c r="B42" s="41" t="s">
        <v>130</v>
      </c>
      <c r="C42" s="26" t="s">
        <v>125</v>
      </c>
      <c r="D42" s="70" t="s">
        <v>28</v>
      </c>
      <c r="E42" s="70" t="s">
        <v>28</v>
      </c>
      <c r="F42" s="3"/>
      <c r="G42" s="33"/>
      <c r="H42" s="3"/>
      <c r="I42" s="3"/>
      <c r="J42" s="73">
        <v>100</v>
      </c>
      <c r="K42" s="73">
        <v>100</v>
      </c>
      <c r="L42" s="72">
        <v>100</v>
      </c>
    </row>
    <row r="43" spans="1:12" ht="39.6" customHeight="1" x14ac:dyDescent="0.3">
      <c r="A43" s="1" t="s">
        <v>85</v>
      </c>
      <c r="B43" s="90" t="s">
        <v>149</v>
      </c>
      <c r="C43" s="70" t="s">
        <v>101</v>
      </c>
      <c r="D43" s="105" t="s">
        <v>137</v>
      </c>
      <c r="E43" s="70" t="s">
        <v>38</v>
      </c>
      <c r="F43" s="33">
        <f>G43+H43+I43</f>
        <v>217295.9</v>
      </c>
      <c r="G43" s="33">
        <v>75762.899999999994</v>
      </c>
      <c r="H43" s="33">
        <v>70765</v>
      </c>
      <c r="I43" s="33">
        <v>70768</v>
      </c>
      <c r="J43" s="4"/>
      <c r="K43" s="4"/>
      <c r="L43" s="43"/>
    </row>
    <row r="44" spans="1:12" ht="54.6" customHeight="1" x14ac:dyDescent="0.3">
      <c r="B44" s="41" t="s">
        <v>150</v>
      </c>
      <c r="C44" s="85" t="s">
        <v>86</v>
      </c>
      <c r="D44" s="106"/>
      <c r="E44" s="85" t="s">
        <v>97</v>
      </c>
      <c r="F44" s="33">
        <f>G44+H44+I44</f>
        <v>251964.5</v>
      </c>
      <c r="G44" s="33">
        <v>79492.5</v>
      </c>
      <c r="H44" s="33">
        <v>84559.2</v>
      </c>
      <c r="I44" s="33">
        <v>87912.8</v>
      </c>
      <c r="J44" s="44"/>
      <c r="K44" s="44"/>
      <c r="L44" s="45"/>
    </row>
    <row r="45" spans="1:12" ht="23.1" customHeight="1" x14ac:dyDescent="0.3">
      <c r="B45" s="155" t="s">
        <v>159</v>
      </c>
      <c r="C45" s="136" t="s">
        <v>151</v>
      </c>
      <c r="D45" s="106"/>
      <c r="E45" s="86" t="s">
        <v>38</v>
      </c>
      <c r="F45" s="33">
        <f t="shared" ref="F45:F47" si="4">G45+H45+I45</f>
        <v>2.1</v>
      </c>
      <c r="G45" s="33">
        <v>2.1</v>
      </c>
      <c r="H45" s="33"/>
      <c r="I45" s="33"/>
      <c r="J45" s="44"/>
      <c r="K45" s="44"/>
      <c r="L45" s="45"/>
    </row>
    <row r="46" spans="1:12" ht="42" customHeight="1" x14ac:dyDescent="0.3">
      <c r="B46" s="156"/>
      <c r="C46" s="154"/>
      <c r="D46" s="106"/>
      <c r="E46" s="101" t="s">
        <v>163</v>
      </c>
      <c r="F46" s="33">
        <f t="shared" si="4"/>
        <v>1807.7</v>
      </c>
      <c r="G46" s="33">
        <v>1807.7</v>
      </c>
      <c r="H46" s="33"/>
      <c r="I46" s="33"/>
      <c r="J46" s="44"/>
      <c r="K46" s="44"/>
      <c r="L46" s="45"/>
    </row>
    <row r="47" spans="1:12" ht="25.5" customHeight="1" thickBot="1" x14ac:dyDescent="0.35">
      <c r="B47" s="161"/>
      <c r="C47" s="160"/>
      <c r="D47" s="106"/>
      <c r="E47" s="68" t="s">
        <v>97</v>
      </c>
      <c r="F47" s="33">
        <f t="shared" si="4"/>
        <v>270.10000000000002</v>
      </c>
      <c r="G47" s="33">
        <v>270.10000000000002</v>
      </c>
      <c r="H47" s="33"/>
      <c r="I47" s="33"/>
      <c r="J47" s="51"/>
      <c r="K47" s="51"/>
      <c r="L47" s="52"/>
    </row>
    <row r="48" spans="1:12" ht="57" thickBot="1" x14ac:dyDescent="0.35">
      <c r="B48" s="108" t="s">
        <v>39</v>
      </c>
      <c r="C48" s="109"/>
      <c r="D48" s="8"/>
      <c r="E48" s="67" t="s">
        <v>40</v>
      </c>
      <c r="F48" s="61">
        <f>SUM(F43:F47)</f>
        <v>471340.3</v>
      </c>
      <c r="G48" s="35">
        <f>SUM(G43:G47)</f>
        <v>157335.30000000002</v>
      </c>
      <c r="H48" s="35">
        <f>SUM(H43:H47)</f>
        <v>155324.20000000001</v>
      </c>
      <c r="I48" s="35">
        <f>SUM(I43:I47)</f>
        <v>158680.79999999999</v>
      </c>
      <c r="J48" s="62"/>
      <c r="K48" s="8"/>
      <c r="L48" s="50"/>
    </row>
    <row r="49" spans="1:16" x14ac:dyDescent="0.3">
      <c r="B49" s="110" t="s">
        <v>41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2"/>
    </row>
    <row r="50" spans="1:16" x14ac:dyDescent="0.3">
      <c r="B50" s="157" t="s">
        <v>105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9"/>
    </row>
    <row r="51" spans="1:16" x14ac:dyDescent="0.3">
      <c r="B51" s="120" t="s">
        <v>87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2"/>
    </row>
    <row r="52" spans="1:16" x14ac:dyDescent="0.3">
      <c r="B52" s="120"/>
      <c r="C52" s="121"/>
      <c r="D52" s="121"/>
      <c r="E52" s="121"/>
      <c r="F52" s="121"/>
      <c r="G52" s="121"/>
      <c r="H52" s="121"/>
      <c r="I52" s="121"/>
      <c r="J52" s="123"/>
      <c r="K52" s="121"/>
      <c r="L52" s="122"/>
    </row>
    <row r="53" spans="1:16" ht="75" x14ac:dyDescent="0.3">
      <c r="B53" s="13" t="s">
        <v>42</v>
      </c>
      <c r="C53" s="70" t="s">
        <v>69</v>
      </c>
      <c r="D53" s="70" t="s">
        <v>28</v>
      </c>
      <c r="E53" s="70" t="s">
        <v>28</v>
      </c>
      <c r="F53" s="3"/>
      <c r="G53" s="6"/>
      <c r="H53" s="6"/>
      <c r="I53" s="9"/>
      <c r="J53" s="4">
        <v>100</v>
      </c>
      <c r="K53" s="4">
        <v>100</v>
      </c>
      <c r="L53" s="43">
        <v>100</v>
      </c>
    </row>
    <row r="54" spans="1:16" ht="78.599999999999994" customHeight="1" x14ac:dyDescent="0.3">
      <c r="B54" s="27" t="s">
        <v>62</v>
      </c>
      <c r="C54" s="70" t="s">
        <v>71</v>
      </c>
      <c r="D54" s="70" t="s">
        <v>28</v>
      </c>
      <c r="E54" s="70" t="s">
        <v>28</v>
      </c>
      <c r="F54" s="3"/>
      <c r="G54" s="6"/>
      <c r="H54" s="6"/>
      <c r="I54" s="9"/>
      <c r="J54" s="73">
        <v>100</v>
      </c>
      <c r="K54" s="73">
        <v>100</v>
      </c>
      <c r="L54" s="72">
        <v>100</v>
      </c>
    </row>
    <row r="55" spans="1:16" ht="75" x14ac:dyDescent="0.3">
      <c r="B55" s="27" t="s">
        <v>63</v>
      </c>
      <c r="C55" s="70" t="s">
        <v>70</v>
      </c>
      <c r="D55" s="70" t="s">
        <v>28</v>
      </c>
      <c r="E55" s="70" t="s">
        <v>28</v>
      </c>
      <c r="F55" s="3"/>
      <c r="G55" s="6"/>
      <c r="H55" s="6"/>
      <c r="I55" s="9"/>
      <c r="J55" s="4">
        <v>0.5</v>
      </c>
      <c r="K55" s="4">
        <v>0.5</v>
      </c>
      <c r="L55" s="43">
        <v>0.5</v>
      </c>
    </row>
    <row r="56" spans="1:16" ht="75" x14ac:dyDescent="0.3">
      <c r="B56" s="27" t="s">
        <v>64</v>
      </c>
      <c r="C56" s="70" t="s">
        <v>43</v>
      </c>
      <c r="D56" s="70" t="s">
        <v>28</v>
      </c>
      <c r="E56" s="70" t="s">
        <v>28</v>
      </c>
      <c r="F56" s="3"/>
      <c r="G56" s="6"/>
      <c r="H56" s="6"/>
      <c r="I56" s="9"/>
      <c r="J56" s="4">
        <v>100</v>
      </c>
      <c r="K56" s="4">
        <v>100</v>
      </c>
      <c r="L56" s="43">
        <v>100</v>
      </c>
    </row>
    <row r="57" spans="1:16" ht="37.5" x14ac:dyDescent="0.3">
      <c r="B57" s="27" t="s">
        <v>65</v>
      </c>
      <c r="C57" s="70" t="s">
        <v>61</v>
      </c>
      <c r="D57" s="70" t="s">
        <v>28</v>
      </c>
      <c r="E57" s="70" t="s">
        <v>28</v>
      </c>
      <c r="F57" s="3"/>
      <c r="G57" s="6"/>
      <c r="H57" s="6"/>
      <c r="I57" s="9"/>
      <c r="J57" s="4">
        <v>64</v>
      </c>
      <c r="K57" s="4">
        <v>64</v>
      </c>
      <c r="L57" s="43">
        <v>64</v>
      </c>
    </row>
    <row r="58" spans="1:16" ht="37.5" x14ac:dyDescent="0.3">
      <c r="B58" s="24" t="s">
        <v>66</v>
      </c>
      <c r="C58" s="28" t="s">
        <v>135</v>
      </c>
      <c r="D58" s="70" t="s">
        <v>28</v>
      </c>
      <c r="E58" s="70" t="s">
        <v>28</v>
      </c>
      <c r="F58" s="3"/>
      <c r="G58" s="6"/>
      <c r="H58" s="6"/>
      <c r="I58" s="9"/>
      <c r="J58" s="4">
        <v>100</v>
      </c>
      <c r="K58" s="4">
        <v>100</v>
      </c>
      <c r="L58" s="43">
        <v>100</v>
      </c>
    </row>
    <row r="59" spans="1:16" ht="38.450000000000003" customHeight="1" x14ac:dyDescent="0.3">
      <c r="B59" s="24" t="s">
        <v>80</v>
      </c>
      <c r="C59" s="29" t="s">
        <v>81</v>
      </c>
      <c r="D59" s="70" t="s">
        <v>28</v>
      </c>
      <c r="E59" s="70" t="s">
        <v>28</v>
      </c>
      <c r="F59" s="3"/>
      <c r="G59" s="6"/>
      <c r="H59" s="6"/>
      <c r="I59" s="6"/>
      <c r="J59" s="4">
        <v>4</v>
      </c>
      <c r="K59" s="4">
        <v>4</v>
      </c>
      <c r="L59" s="43">
        <v>4</v>
      </c>
    </row>
    <row r="60" spans="1:16" ht="42.6" customHeight="1" x14ac:dyDescent="0.3">
      <c r="A60" s="1" t="s">
        <v>111</v>
      </c>
      <c r="B60" s="27" t="s">
        <v>131</v>
      </c>
      <c r="C60" s="70" t="s">
        <v>101</v>
      </c>
      <c r="D60" s="105" t="s">
        <v>45</v>
      </c>
      <c r="E60" s="70" t="s">
        <v>32</v>
      </c>
      <c r="F60" s="33">
        <f>G60+H60+I60</f>
        <v>58194.7</v>
      </c>
      <c r="G60" s="33">
        <v>22108.1</v>
      </c>
      <c r="H60" s="33">
        <v>18036.2</v>
      </c>
      <c r="I60" s="33">
        <f>18108.1-57.7</f>
        <v>18050.399999999998</v>
      </c>
      <c r="J60" s="10"/>
      <c r="K60" s="10"/>
      <c r="L60" s="49"/>
    </row>
    <row r="61" spans="1:16" ht="75.95" customHeight="1" x14ac:dyDescent="0.3">
      <c r="B61" s="41" t="s">
        <v>132</v>
      </c>
      <c r="C61" s="83" t="s">
        <v>88</v>
      </c>
      <c r="D61" s="106"/>
      <c r="E61" s="83" t="s">
        <v>29</v>
      </c>
      <c r="F61" s="33">
        <f>G61+H61+I61</f>
        <v>354525.2</v>
      </c>
      <c r="G61" s="33">
        <v>112853.1</v>
      </c>
      <c r="H61" s="33">
        <f>124309.3-5487.5</f>
        <v>118821.8</v>
      </c>
      <c r="I61" s="33">
        <v>122850.3</v>
      </c>
      <c r="J61" s="51"/>
      <c r="K61" s="51"/>
      <c r="L61" s="52"/>
      <c r="M61" s="74"/>
      <c r="N61" s="74"/>
      <c r="O61" s="74"/>
      <c r="P61" s="74">
        <f t="shared" ref="P61" si="5">J61+J62+J64+J68</f>
        <v>0</v>
      </c>
    </row>
    <row r="62" spans="1:16" ht="78.599999999999994" customHeight="1" x14ac:dyDescent="0.3">
      <c r="B62" s="41" t="s">
        <v>147</v>
      </c>
      <c r="C62" s="88" t="s">
        <v>148</v>
      </c>
      <c r="D62" s="106"/>
      <c r="E62" s="88" t="s">
        <v>29</v>
      </c>
      <c r="F62" s="33">
        <f>G62+H62+I62</f>
        <v>17206.2</v>
      </c>
      <c r="G62" s="33">
        <v>1767.2</v>
      </c>
      <c r="H62" s="33">
        <v>6605.9</v>
      </c>
      <c r="I62" s="33">
        <v>8833.1</v>
      </c>
      <c r="J62" s="51"/>
      <c r="K62" s="51"/>
      <c r="L62" s="52"/>
    </row>
    <row r="63" spans="1:16" s="96" customFormat="1" ht="60.95" customHeight="1" x14ac:dyDescent="0.3">
      <c r="B63" s="97" t="s">
        <v>99</v>
      </c>
      <c r="C63" s="91" t="s">
        <v>152</v>
      </c>
      <c r="D63" s="106"/>
      <c r="E63" s="26" t="s">
        <v>32</v>
      </c>
      <c r="F63" s="98">
        <f>G63+H63+I63</f>
        <v>129.60000000000002</v>
      </c>
      <c r="G63" s="98"/>
      <c r="H63" s="98">
        <v>71.900000000000006</v>
      </c>
      <c r="I63" s="98">
        <v>57.7</v>
      </c>
      <c r="J63" s="99"/>
      <c r="K63" s="99"/>
      <c r="L63" s="100"/>
    </row>
    <row r="64" spans="1:16" s="96" customFormat="1" ht="60.95" customHeight="1" thickBot="1" x14ac:dyDescent="0.35">
      <c r="B64" s="97" t="s">
        <v>117</v>
      </c>
      <c r="C64" s="91" t="s">
        <v>152</v>
      </c>
      <c r="D64" s="106"/>
      <c r="E64" s="91" t="s">
        <v>29</v>
      </c>
      <c r="F64" s="98">
        <f>G64+H64+I64</f>
        <v>2591.6999999999998</v>
      </c>
      <c r="G64" s="98"/>
      <c r="H64" s="98">
        <v>1437.3</v>
      </c>
      <c r="I64" s="98">
        <v>1154.4000000000001</v>
      </c>
      <c r="J64" s="99"/>
      <c r="K64" s="99"/>
      <c r="L64" s="100"/>
    </row>
    <row r="65" spans="2:13" ht="57" thickBot="1" x14ac:dyDescent="0.35">
      <c r="B65" s="108" t="s">
        <v>44</v>
      </c>
      <c r="C65" s="109"/>
      <c r="D65" s="15"/>
      <c r="E65" s="37" t="s">
        <v>40</v>
      </c>
      <c r="F65" s="35">
        <f>SUM(F60:F64)</f>
        <v>432647.4</v>
      </c>
      <c r="G65" s="35">
        <f t="shared" ref="G65:I65" si="6">SUM(G60:G64)</f>
        <v>136728.40000000002</v>
      </c>
      <c r="H65" s="35">
        <f t="shared" si="6"/>
        <v>144973.09999999998</v>
      </c>
      <c r="I65" s="56">
        <f t="shared" si="6"/>
        <v>150945.90000000002</v>
      </c>
      <c r="J65" s="8"/>
      <c r="K65" s="8"/>
      <c r="L65" s="50"/>
    </row>
    <row r="66" spans="2:13" x14ac:dyDescent="0.3">
      <c r="B66" s="124" t="s">
        <v>78</v>
      </c>
      <c r="C66" s="125"/>
      <c r="D66" s="125"/>
      <c r="E66" s="125"/>
      <c r="F66" s="125"/>
      <c r="G66" s="125"/>
      <c r="H66" s="125"/>
      <c r="I66" s="125"/>
      <c r="J66" s="137"/>
      <c r="K66" s="125"/>
      <c r="L66" s="126"/>
    </row>
    <row r="67" spans="2:13" ht="37.5" x14ac:dyDescent="0.3">
      <c r="B67" s="30" t="s">
        <v>160</v>
      </c>
      <c r="C67" s="26" t="s">
        <v>129</v>
      </c>
      <c r="D67" s="10"/>
      <c r="E67" s="4" t="s">
        <v>28</v>
      </c>
      <c r="F67" s="3"/>
      <c r="G67" s="6"/>
      <c r="H67" s="6"/>
      <c r="I67" s="9"/>
      <c r="J67" s="4">
        <v>127</v>
      </c>
      <c r="K67" s="4">
        <v>127</v>
      </c>
      <c r="L67" s="43">
        <v>127</v>
      </c>
    </row>
    <row r="68" spans="2:13" ht="36" customHeight="1" x14ac:dyDescent="0.3">
      <c r="B68" s="7" t="s">
        <v>161</v>
      </c>
      <c r="C68" s="70" t="s">
        <v>89</v>
      </c>
      <c r="D68" s="139" t="s">
        <v>47</v>
      </c>
      <c r="E68" s="135" t="s">
        <v>29</v>
      </c>
      <c r="F68" s="33">
        <f>G68+H68+I68</f>
        <v>5304.2999999999993</v>
      </c>
      <c r="G68" s="33">
        <v>1768.1</v>
      </c>
      <c r="H68" s="33">
        <v>1768.1</v>
      </c>
      <c r="I68" s="33">
        <v>1768.1</v>
      </c>
      <c r="J68" s="10"/>
      <c r="K68" s="10"/>
      <c r="L68" s="49"/>
    </row>
    <row r="69" spans="2:13" ht="38.450000000000003" customHeight="1" thickBot="1" x14ac:dyDescent="0.35">
      <c r="B69" s="138" t="s">
        <v>46</v>
      </c>
      <c r="C69" s="123"/>
      <c r="D69" s="105"/>
      <c r="E69" s="136"/>
      <c r="F69" s="87">
        <f>SUM(F68)</f>
        <v>5304.2999999999993</v>
      </c>
      <c r="G69" s="87">
        <f t="shared" ref="G69:I69" si="7">SUM(G68)</f>
        <v>1768.1</v>
      </c>
      <c r="H69" s="87">
        <f t="shared" si="7"/>
        <v>1768.1</v>
      </c>
      <c r="I69" s="87">
        <f t="shared" si="7"/>
        <v>1768.1</v>
      </c>
      <c r="J69" s="51"/>
      <c r="K69" s="51"/>
      <c r="L69" s="52"/>
      <c r="M69" s="74"/>
    </row>
    <row r="70" spans="2:13" ht="57" thickBot="1" x14ac:dyDescent="0.35">
      <c r="B70" s="108" t="s">
        <v>98</v>
      </c>
      <c r="C70" s="109"/>
      <c r="D70" s="8"/>
      <c r="E70" s="37" t="s">
        <v>40</v>
      </c>
      <c r="F70" s="35">
        <f>F65+F69</f>
        <v>437951.7</v>
      </c>
      <c r="G70" s="35">
        <f t="shared" ref="G70:I70" si="8">G65+G69</f>
        <v>138496.50000000003</v>
      </c>
      <c r="H70" s="35">
        <f t="shared" si="8"/>
        <v>146741.19999999998</v>
      </c>
      <c r="I70" s="56">
        <f t="shared" si="8"/>
        <v>152714.00000000003</v>
      </c>
      <c r="J70" s="8"/>
      <c r="K70" s="8"/>
      <c r="L70" s="50"/>
      <c r="M70" s="74"/>
    </row>
    <row r="71" spans="2:13" x14ac:dyDescent="0.3">
      <c r="B71" s="124" t="s">
        <v>48</v>
      </c>
      <c r="C71" s="125"/>
      <c r="D71" s="125"/>
      <c r="E71" s="125"/>
      <c r="F71" s="125"/>
      <c r="G71" s="125"/>
      <c r="H71" s="125"/>
      <c r="I71" s="125"/>
      <c r="J71" s="125"/>
      <c r="K71" s="125"/>
      <c r="L71" s="126"/>
    </row>
    <row r="72" spans="2:13" x14ac:dyDescent="0.3">
      <c r="B72" s="140" t="s">
        <v>72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2"/>
    </row>
    <row r="73" spans="2:13" x14ac:dyDescent="0.3">
      <c r="B73" s="120" t="s">
        <v>90</v>
      </c>
      <c r="C73" s="121"/>
      <c r="D73" s="121"/>
      <c r="E73" s="121"/>
      <c r="F73" s="121"/>
      <c r="G73" s="121"/>
      <c r="H73" s="121"/>
      <c r="I73" s="121"/>
      <c r="J73" s="123"/>
      <c r="K73" s="121"/>
      <c r="L73" s="122"/>
    </row>
    <row r="74" spans="2:13" ht="54.6" customHeight="1" x14ac:dyDescent="0.3">
      <c r="B74" s="7" t="s">
        <v>49</v>
      </c>
      <c r="C74" s="70" t="s">
        <v>50</v>
      </c>
      <c r="D74" s="70" t="s">
        <v>28</v>
      </c>
      <c r="E74" s="70" t="s">
        <v>28</v>
      </c>
      <c r="F74" s="3"/>
      <c r="G74" s="6"/>
      <c r="H74" s="6"/>
      <c r="I74" s="9"/>
      <c r="J74" s="4">
        <v>50</v>
      </c>
      <c r="K74" s="4">
        <v>50</v>
      </c>
      <c r="L74" s="43">
        <v>50</v>
      </c>
    </row>
    <row r="75" spans="2:13" ht="38.1" customHeight="1" x14ac:dyDescent="0.3">
      <c r="B75" s="7" t="s">
        <v>51</v>
      </c>
      <c r="C75" s="70" t="s">
        <v>101</v>
      </c>
      <c r="D75" s="139" t="s">
        <v>47</v>
      </c>
      <c r="E75" s="79" t="s">
        <v>32</v>
      </c>
      <c r="F75" s="31">
        <f>G75+H75+I75</f>
        <v>30180</v>
      </c>
      <c r="G75" s="31">
        <v>10060</v>
      </c>
      <c r="H75" s="31">
        <v>10060</v>
      </c>
      <c r="I75" s="31">
        <v>10060</v>
      </c>
      <c r="J75" s="4"/>
      <c r="K75" s="4"/>
      <c r="L75" s="43"/>
    </row>
    <row r="76" spans="2:13" ht="27.95" customHeight="1" x14ac:dyDescent="0.3">
      <c r="B76" s="155" t="s">
        <v>141</v>
      </c>
      <c r="C76" s="136" t="s">
        <v>142</v>
      </c>
      <c r="D76" s="105"/>
      <c r="E76" s="82" t="s">
        <v>32</v>
      </c>
      <c r="F76" s="31">
        <f>G76</f>
        <v>0</v>
      </c>
      <c r="G76" s="31"/>
      <c r="H76" s="31"/>
      <c r="I76" s="31"/>
      <c r="J76" s="4"/>
      <c r="K76" s="4"/>
      <c r="L76" s="43"/>
    </row>
    <row r="77" spans="2:13" ht="27.95" customHeight="1" thickBot="1" x14ac:dyDescent="0.35">
      <c r="B77" s="156"/>
      <c r="C77" s="154"/>
      <c r="D77" s="105"/>
      <c r="E77" s="83" t="s">
        <v>29</v>
      </c>
      <c r="F77" s="33">
        <f>G77</f>
        <v>0</v>
      </c>
      <c r="G77" s="33"/>
      <c r="H77" s="33"/>
      <c r="I77" s="33"/>
      <c r="J77" s="44"/>
      <c r="K77" s="80"/>
      <c r="L77" s="81"/>
    </row>
    <row r="78" spans="2:13" ht="38.25" thickBot="1" x14ac:dyDescent="0.35">
      <c r="B78" s="108" t="s">
        <v>52</v>
      </c>
      <c r="C78" s="109"/>
      <c r="D78" s="16"/>
      <c r="E78" s="32" t="s">
        <v>140</v>
      </c>
      <c r="F78" s="35">
        <f>SUM(F75:F77)</f>
        <v>30180</v>
      </c>
      <c r="G78" s="35">
        <f>SUM(G75:G77)</f>
        <v>10060</v>
      </c>
      <c r="H78" s="35">
        <f>SUM(H75:H77)</f>
        <v>10060</v>
      </c>
      <c r="I78" s="56">
        <f>SUM(I75:I77)</f>
        <v>10060</v>
      </c>
      <c r="J78" s="8"/>
      <c r="K78" s="8"/>
      <c r="L78" s="50"/>
    </row>
    <row r="79" spans="2:13" x14ac:dyDescent="0.3">
      <c r="B79" s="110" t="s">
        <v>53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2"/>
    </row>
    <row r="80" spans="2:13" ht="40.5" customHeight="1" x14ac:dyDescent="0.3">
      <c r="B80" s="113" t="s">
        <v>73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5"/>
    </row>
    <row r="81" spans="1:20" x14ac:dyDescent="0.3">
      <c r="B81" s="116" t="s">
        <v>54</v>
      </c>
      <c r="C81" s="117"/>
      <c r="D81" s="117"/>
      <c r="E81" s="117"/>
      <c r="F81" s="117"/>
      <c r="G81" s="117"/>
      <c r="H81" s="117"/>
      <c r="I81" s="117"/>
      <c r="J81" s="118"/>
      <c r="K81" s="117"/>
      <c r="L81" s="119"/>
    </row>
    <row r="82" spans="1:20" ht="42" customHeight="1" x14ac:dyDescent="0.3">
      <c r="B82" s="7" t="s">
        <v>55</v>
      </c>
      <c r="C82" s="70" t="s">
        <v>79</v>
      </c>
      <c r="D82" s="70" t="s">
        <v>28</v>
      </c>
      <c r="E82" s="70" t="s">
        <v>28</v>
      </c>
      <c r="F82" s="3"/>
      <c r="G82" s="6"/>
      <c r="H82" s="6"/>
      <c r="I82" s="9"/>
      <c r="J82" s="4">
        <v>537</v>
      </c>
      <c r="K82" s="4">
        <v>537</v>
      </c>
      <c r="L82" s="43">
        <v>537</v>
      </c>
    </row>
    <row r="83" spans="1:20" ht="37.5" x14ac:dyDescent="0.3">
      <c r="B83" s="70" t="s">
        <v>56</v>
      </c>
      <c r="C83" s="70" t="s">
        <v>122</v>
      </c>
      <c r="D83" s="70" t="s">
        <v>28</v>
      </c>
      <c r="E83" s="70" t="s">
        <v>28</v>
      </c>
      <c r="F83" s="11"/>
      <c r="G83" s="11"/>
      <c r="H83" s="11"/>
      <c r="I83" s="11"/>
      <c r="J83" s="4">
        <v>1975</v>
      </c>
      <c r="K83" s="4">
        <v>1975</v>
      </c>
      <c r="L83" s="4">
        <v>1975</v>
      </c>
    </row>
    <row r="84" spans="1:20" ht="60" customHeight="1" x14ac:dyDescent="0.3">
      <c r="A84" s="1" t="s">
        <v>85</v>
      </c>
      <c r="B84" s="75" t="s">
        <v>109</v>
      </c>
      <c r="C84" s="68" t="s">
        <v>104</v>
      </c>
      <c r="D84" s="105" t="s">
        <v>57</v>
      </c>
      <c r="E84" s="68" t="s">
        <v>32</v>
      </c>
      <c r="F84" s="33">
        <f>G84+H84+I84</f>
        <v>0</v>
      </c>
      <c r="G84" s="33"/>
      <c r="H84" s="33"/>
      <c r="I84" s="33"/>
      <c r="J84" s="51"/>
      <c r="K84" s="51"/>
      <c r="L84" s="52"/>
    </row>
    <row r="85" spans="1:20" ht="66" customHeight="1" thickBot="1" x14ac:dyDescent="0.35">
      <c r="B85" s="68" t="s">
        <v>110</v>
      </c>
      <c r="C85" s="68" t="s">
        <v>108</v>
      </c>
      <c r="D85" s="153"/>
      <c r="E85" s="68" t="s">
        <v>29</v>
      </c>
      <c r="F85" s="33">
        <f>G85+H85+I85</f>
        <v>2556.8000000000002</v>
      </c>
      <c r="G85" s="33">
        <v>851.1</v>
      </c>
      <c r="H85" s="33">
        <v>851.8</v>
      </c>
      <c r="I85" s="33">
        <v>853.9</v>
      </c>
      <c r="J85" s="51"/>
      <c r="K85" s="51"/>
      <c r="L85" s="51"/>
      <c r="M85" s="74"/>
    </row>
    <row r="86" spans="1:20" ht="19.5" thickBot="1" x14ac:dyDescent="0.35">
      <c r="B86" s="151" t="s">
        <v>107</v>
      </c>
      <c r="C86" s="152"/>
      <c r="D86" s="12"/>
      <c r="E86" s="76"/>
      <c r="F86" s="35">
        <f>SUM(F84:F85)</f>
        <v>2556.8000000000002</v>
      </c>
      <c r="G86" s="35">
        <f t="shared" ref="G86:I86" si="9">SUM(G84:G85)</f>
        <v>851.1</v>
      </c>
      <c r="H86" s="35">
        <f t="shared" si="9"/>
        <v>851.8</v>
      </c>
      <c r="I86" s="56">
        <f t="shared" si="9"/>
        <v>853.9</v>
      </c>
      <c r="J86" s="57"/>
      <c r="K86" s="58"/>
      <c r="L86" s="59"/>
      <c r="M86" s="21"/>
      <c r="N86" s="21"/>
      <c r="O86" s="22"/>
      <c r="P86" s="23"/>
      <c r="Q86" s="21"/>
      <c r="R86" s="21"/>
      <c r="S86" s="21"/>
      <c r="T86" s="22"/>
    </row>
    <row r="87" spans="1:20" x14ac:dyDescent="0.3">
      <c r="B87" s="145" t="s">
        <v>126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7"/>
    </row>
    <row r="88" spans="1:20" x14ac:dyDescent="0.3">
      <c r="B88" s="148" t="s">
        <v>128</v>
      </c>
      <c r="C88" s="149"/>
      <c r="D88" s="149"/>
      <c r="E88" s="149"/>
      <c r="F88" s="149"/>
      <c r="G88" s="149"/>
      <c r="H88" s="149"/>
      <c r="I88" s="149"/>
      <c r="J88" s="149"/>
      <c r="K88" s="149"/>
      <c r="L88" s="150"/>
    </row>
    <row r="89" spans="1:20" ht="78" customHeight="1" x14ac:dyDescent="0.3">
      <c r="B89" s="7" t="s">
        <v>118</v>
      </c>
      <c r="C89" s="70" t="s">
        <v>76</v>
      </c>
      <c r="D89" s="17" t="s">
        <v>75</v>
      </c>
      <c r="E89" s="17" t="s">
        <v>75</v>
      </c>
      <c r="F89" s="63"/>
      <c r="G89" s="63"/>
      <c r="H89" s="63"/>
      <c r="I89" s="63"/>
      <c r="J89" s="4">
        <v>86</v>
      </c>
      <c r="K89" s="4">
        <v>86</v>
      </c>
      <c r="L89" s="43">
        <v>86</v>
      </c>
    </row>
    <row r="90" spans="1:20" x14ac:dyDescent="0.3">
      <c r="B90" s="7" t="s">
        <v>119</v>
      </c>
      <c r="C90" s="70" t="s">
        <v>77</v>
      </c>
      <c r="D90" s="17" t="s">
        <v>75</v>
      </c>
      <c r="E90" s="17" t="s">
        <v>75</v>
      </c>
      <c r="F90" s="63"/>
      <c r="G90" s="63"/>
      <c r="H90" s="63"/>
      <c r="I90" s="63"/>
      <c r="J90" s="4">
        <v>83</v>
      </c>
      <c r="K90" s="4">
        <v>83</v>
      </c>
      <c r="L90" s="43">
        <v>83</v>
      </c>
    </row>
    <row r="91" spans="1:20" ht="91.5" customHeight="1" x14ac:dyDescent="0.3">
      <c r="B91" s="7" t="s">
        <v>120</v>
      </c>
      <c r="C91" s="70" t="s">
        <v>164</v>
      </c>
      <c r="D91" s="17" t="s">
        <v>75</v>
      </c>
      <c r="E91" s="17" t="s">
        <v>75</v>
      </c>
      <c r="F91" s="63"/>
      <c r="G91" s="63"/>
      <c r="H91" s="63"/>
      <c r="I91" s="63"/>
      <c r="J91" s="4">
        <v>100</v>
      </c>
      <c r="K91" s="4">
        <v>100</v>
      </c>
      <c r="L91" s="43">
        <v>100</v>
      </c>
    </row>
    <row r="92" spans="1:20" ht="53.1" customHeight="1" thickBot="1" x14ac:dyDescent="0.35">
      <c r="A92" s="1" t="s">
        <v>111</v>
      </c>
      <c r="B92" s="5" t="s">
        <v>121</v>
      </c>
      <c r="C92" s="69" t="s">
        <v>91</v>
      </c>
      <c r="D92" s="18" t="s">
        <v>58</v>
      </c>
      <c r="E92" s="68" t="s">
        <v>32</v>
      </c>
      <c r="F92" s="33">
        <f>G92+H92+I92</f>
        <v>10567.2</v>
      </c>
      <c r="G92" s="33">
        <v>3410.3</v>
      </c>
      <c r="H92" s="33">
        <v>3513</v>
      </c>
      <c r="I92" s="33">
        <v>3643.9</v>
      </c>
      <c r="J92" s="51"/>
      <c r="K92" s="51"/>
      <c r="L92" s="52"/>
    </row>
    <row r="93" spans="1:20" ht="38.25" thickBot="1" x14ac:dyDescent="0.35">
      <c r="B93" s="108" t="s">
        <v>59</v>
      </c>
      <c r="C93" s="109"/>
      <c r="D93" s="19"/>
      <c r="E93" s="32" t="s">
        <v>32</v>
      </c>
      <c r="F93" s="35">
        <f>G93+H93+I93</f>
        <v>10567.2</v>
      </c>
      <c r="G93" s="39">
        <f>G92</f>
        <v>3410.3</v>
      </c>
      <c r="H93" s="39">
        <f>H92</f>
        <v>3513</v>
      </c>
      <c r="I93" s="60">
        <f t="shared" ref="I93" si="10">I92</f>
        <v>3643.9</v>
      </c>
      <c r="J93" s="8"/>
      <c r="K93" s="8"/>
      <c r="L93" s="50"/>
    </row>
    <row r="94" spans="1:20" ht="19.5" thickBot="1" x14ac:dyDescent="0.35">
      <c r="B94" s="143" t="s">
        <v>103</v>
      </c>
      <c r="C94" s="144"/>
      <c r="D94" s="20"/>
      <c r="E94" s="38"/>
      <c r="F94" s="56">
        <f>F93+F86+F78+F70+F48+F33+F29+F25+F21</f>
        <v>984794.29999999993</v>
      </c>
      <c r="G94" s="35">
        <f>G93+G86+G78+G70+G48+G33+G29+G25+G21</f>
        <v>320846.60000000009</v>
      </c>
      <c r="H94" s="35">
        <f t="shared" ref="H94:I94" si="11">H93+H86+H78+H70+H48+H33+H29+H25+H21</f>
        <v>327213.8</v>
      </c>
      <c r="I94" s="56">
        <f t="shared" si="11"/>
        <v>336733.9</v>
      </c>
      <c r="J94" s="8"/>
      <c r="K94" s="20"/>
      <c r="L94" s="53"/>
    </row>
    <row r="95" spans="1:20" x14ac:dyDescent="0.3">
      <c r="F95" s="40"/>
      <c r="G95" s="40"/>
      <c r="H95" s="40"/>
      <c r="I95" s="40"/>
    </row>
    <row r="96" spans="1:20" x14ac:dyDescent="0.3">
      <c r="F96" s="40"/>
      <c r="G96" s="40"/>
      <c r="H96" s="40"/>
      <c r="I96" s="40"/>
      <c r="J96" s="74"/>
    </row>
    <row r="97" spans="4:9" x14ac:dyDescent="0.3">
      <c r="F97" s="40"/>
      <c r="G97" s="40"/>
      <c r="H97" s="40"/>
      <c r="I97" s="40"/>
    </row>
    <row r="98" spans="4:9" x14ac:dyDescent="0.3">
      <c r="D98" s="1" t="s">
        <v>82</v>
      </c>
      <c r="F98" s="31">
        <f>F43+F60+F75+F76+F84+F92+F45+F32+F63</f>
        <v>316535.69999999995</v>
      </c>
      <c r="G98" s="31">
        <f>G43+G60+G75+G76+G84+G92+G45+G32+G63</f>
        <v>111398.8</v>
      </c>
      <c r="H98" s="31">
        <f t="shared" ref="H98:I98" si="12">H43+H60+H75+H76+H84+H92+H45+H32+H63</f>
        <v>102501.49999999999</v>
      </c>
      <c r="I98" s="31">
        <f t="shared" si="12"/>
        <v>102635.39999999998</v>
      </c>
    </row>
    <row r="99" spans="4:9" x14ac:dyDescent="0.3">
      <c r="F99" s="31"/>
      <c r="G99" s="31"/>
      <c r="H99" s="31"/>
      <c r="I99" s="31"/>
    </row>
    <row r="100" spans="4:9" x14ac:dyDescent="0.3">
      <c r="D100" s="1" t="s">
        <v>83</v>
      </c>
      <c r="F100" s="31">
        <f>F17+F18+F19+F20+F24+F28+F47+F64+F68+F77+F85+F62+F61+F44</f>
        <v>666450.9</v>
      </c>
      <c r="G100" s="31">
        <f t="shared" ref="G100:I100" si="13">G17+G18+G19+G20+G24+G28+G47+G64+G68+G77+G85+G62+G61+G44</f>
        <v>207640.1</v>
      </c>
      <c r="H100" s="31">
        <f t="shared" si="13"/>
        <v>224712.3</v>
      </c>
      <c r="I100" s="31">
        <f t="shared" si="13"/>
        <v>234098.5</v>
      </c>
    </row>
    <row r="101" spans="4:9" x14ac:dyDescent="0.3">
      <c r="F101" s="10"/>
      <c r="G101" s="10"/>
      <c r="H101" s="10"/>
      <c r="I101" s="10"/>
    </row>
    <row r="104" spans="4:9" x14ac:dyDescent="0.3">
      <c r="G104" s="74"/>
    </row>
    <row r="115" spans="7:8" x14ac:dyDescent="0.3">
      <c r="G115" s="74"/>
      <c r="H115" s="74"/>
    </row>
  </sheetData>
  <mergeCells count="52">
    <mergeCell ref="I3:K3"/>
    <mergeCell ref="C6:L6"/>
    <mergeCell ref="B11:L11"/>
    <mergeCell ref="B12:L12"/>
    <mergeCell ref="B8:B9"/>
    <mergeCell ref="C8:C9"/>
    <mergeCell ref="D8:D9"/>
    <mergeCell ref="E8:E9"/>
    <mergeCell ref="F8:I8"/>
    <mergeCell ref="J8:L8"/>
    <mergeCell ref="I5:L5"/>
    <mergeCell ref="B35:L35"/>
    <mergeCell ref="B33:C33"/>
    <mergeCell ref="B36:L36"/>
    <mergeCell ref="B50:L50"/>
    <mergeCell ref="D43:D47"/>
    <mergeCell ref="B49:L49"/>
    <mergeCell ref="C45:C47"/>
    <mergeCell ref="B45:B47"/>
    <mergeCell ref="B71:L71"/>
    <mergeCell ref="B72:L72"/>
    <mergeCell ref="B94:C94"/>
    <mergeCell ref="B87:L87"/>
    <mergeCell ref="B88:L88"/>
    <mergeCell ref="B73:L73"/>
    <mergeCell ref="B86:C86"/>
    <mergeCell ref="D84:D85"/>
    <mergeCell ref="D75:D77"/>
    <mergeCell ref="C76:C77"/>
    <mergeCell ref="B76:B77"/>
    <mergeCell ref="E68:E69"/>
    <mergeCell ref="B70:C70"/>
    <mergeCell ref="B65:C65"/>
    <mergeCell ref="B66:L66"/>
    <mergeCell ref="B69:C69"/>
    <mergeCell ref="D68:D69"/>
    <mergeCell ref="B30:L30"/>
    <mergeCell ref="D60:D64"/>
    <mergeCell ref="I2:L2"/>
    <mergeCell ref="B93:C93"/>
    <mergeCell ref="B78:C78"/>
    <mergeCell ref="B79:L79"/>
    <mergeCell ref="B80:L80"/>
    <mergeCell ref="B81:L81"/>
    <mergeCell ref="B51:L52"/>
    <mergeCell ref="B21:C21"/>
    <mergeCell ref="B22:L22"/>
    <mergeCell ref="B25:C25"/>
    <mergeCell ref="B26:L26"/>
    <mergeCell ref="B29:C29"/>
    <mergeCell ref="B34:L34"/>
    <mergeCell ref="B48:C48"/>
  </mergeCells>
  <printOptions horizontalCentered="1"/>
  <pageMargins left="0.23622047244094491" right="0.23622047244094491" top="0.47244094488188981" bottom="0.23622047244094491" header="0.31496062992125984" footer="0.15748031496062992"/>
  <pageSetup paperSize="8" scale="58" firstPageNumber="48" fitToHeight="0" orientation="landscape" useFirstPageNumber="1" r:id="rId1"/>
  <headerFooter>
    <oddHeader>&amp;C&amp;P</oddHeader>
  </headerFooter>
  <rowBreaks count="4" manualBreakCount="4">
    <brk id="18" min="1" max="11" man="1"/>
    <brk id="40" min="1" max="11" man="1"/>
    <brk id="59" min="1" max="11" man="1"/>
    <brk id="83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21" sqref="A21:C21"/>
    </sheetView>
  </sheetViews>
  <sheetFormatPr defaultRowHeight="15" x14ac:dyDescent="0.25"/>
  <cols>
    <col min="5" max="5" width="10.85546875" bestFit="1" customWidth="1"/>
  </cols>
  <sheetData>
    <row r="1" spans="1:11" x14ac:dyDescent="0.25">
      <c r="A1">
        <v>1083875.55</v>
      </c>
      <c r="B1">
        <v>1107070</v>
      </c>
      <c r="C1">
        <v>1151380</v>
      </c>
      <c r="E1">
        <v>75579482.219999999</v>
      </c>
      <c r="F1">
        <v>70581560</v>
      </c>
      <c r="G1">
        <v>70581560</v>
      </c>
      <c r="I1">
        <v>22098852</v>
      </c>
      <c r="J1">
        <f>18098852-71865</f>
        <v>18026987</v>
      </c>
      <c r="K1">
        <f>18098852-57720</f>
        <v>18041132</v>
      </c>
    </row>
    <row r="2" spans="1:11" x14ac:dyDescent="0.25">
      <c r="A2">
        <v>327324.45</v>
      </c>
      <c r="B2">
        <v>334330</v>
      </c>
      <c r="C2">
        <v>347720</v>
      </c>
      <c r="E2">
        <v>183465</v>
      </c>
      <c r="F2">
        <v>183465</v>
      </c>
      <c r="G2">
        <v>186465</v>
      </c>
      <c r="I2">
        <v>9200</v>
      </c>
      <c r="J2">
        <v>9200</v>
      </c>
      <c r="K2">
        <v>9200</v>
      </c>
    </row>
    <row r="3" spans="1:11" x14ac:dyDescent="0.25">
      <c r="A3">
        <v>24200</v>
      </c>
      <c r="B3">
        <v>24200</v>
      </c>
      <c r="C3">
        <v>24200</v>
      </c>
      <c r="E3">
        <f>SUM(E1:E2)/1000</f>
        <v>75762.947220000002</v>
      </c>
      <c r="F3">
        <f t="shared" ref="F3:G3" si="0">SUM(F1:F2)/1000</f>
        <v>70765.024999999994</v>
      </c>
      <c r="G3">
        <f t="shared" si="0"/>
        <v>70768.024999999994</v>
      </c>
      <c r="I3">
        <f>SUM(I1:I2)/1000</f>
        <v>22108.052</v>
      </c>
      <c r="J3">
        <f t="shared" ref="J3:K3" si="1">SUM(J1:J2)/1000</f>
        <v>18036.187000000002</v>
      </c>
      <c r="K3">
        <f t="shared" si="1"/>
        <v>18050.331999999999</v>
      </c>
    </row>
    <row r="4" spans="1:11" x14ac:dyDescent="0.25">
      <c r="A4">
        <v>5000</v>
      </c>
      <c r="B4">
        <v>5000</v>
      </c>
      <c r="C4">
        <v>5000</v>
      </c>
    </row>
    <row r="5" spans="1:11" x14ac:dyDescent="0.25">
      <c r="A5">
        <v>5000</v>
      </c>
      <c r="B5">
        <v>5000</v>
      </c>
      <c r="C5">
        <v>5000</v>
      </c>
    </row>
    <row r="6" spans="1:11" x14ac:dyDescent="0.25">
      <c r="A6">
        <v>25000</v>
      </c>
      <c r="B6">
        <v>25000</v>
      </c>
      <c r="C6">
        <v>25000</v>
      </c>
    </row>
    <row r="7" spans="1:11" x14ac:dyDescent="0.25">
      <c r="A7">
        <v>30000</v>
      </c>
      <c r="B7">
        <v>30000</v>
      </c>
      <c r="C7">
        <v>30000</v>
      </c>
    </row>
    <row r="8" spans="1:11" x14ac:dyDescent="0.25">
      <c r="A8">
        <v>2900</v>
      </c>
      <c r="B8">
        <v>2900</v>
      </c>
      <c r="C8">
        <v>2900</v>
      </c>
    </row>
    <row r="9" spans="1:11" x14ac:dyDescent="0.25">
      <c r="A9">
        <f>SUM(A1:A8)/1000</f>
        <v>1503.3</v>
      </c>
      <c r="B9">
        <f t="shared" ref="B9:C9" si="2">SUM(B1:B8)/1000</f>
        <v>1533.5</v>
      </c>
      <c r="C9">
        <f t="shared" si="2"/>
        <v>1591.2</v>
      </c>
    </row>
    <row r="11" spans="1:11" x14ac:dyDescent="0.25">
      <c r="A11">
        <v>1770490</v>
      </c>
      <c r="B11">
        <v>1828153</v>
      </c>
      <c r="C11">
        <v>1901277</v>
      </c>
    </row>
    <row r="12" spans="1:11" x14ac:dyDescent="0.25">
      <c r="A12">
        <v>667980</v>
      </c>
      <c r="B12">
        <v>689166</v>
      </c>
      <c r="C12">
        <v>716579</v>
      </c>
    </row>
    <row r="13" spans="1:11" x14ac:dyDescent="0.25">
      <c r="A13">
        <v>534688</v>
      </c>
      <c r="B13">
        <v>552102</v>
      </c>
      <c r="C13">
        <v>574186</v>
      </c>
    </row>
    <row r="14" spans="1:11" x14ac:dyDescent="0.25">
      <c r="A14">
        <v>201730</v>
      </c>
      <c r="B14">
        <v>208128</v>
      </c>
      <c r="C14">
        <v>216407</v>
      </c>
    </row>
    <row r="15" spans="1:11" x14ac:dyDescent="0.25">
      <c r="A15">
        <v>51473.16</v>
      </c>
      <c r="B15">
        <v>51473.16</v>
      </c>
      <c r="C15">
        <v>51473.16</v>
      </c>
    </row>
    <row r="16" spans="1:11" x14ac:dyDescent="0.25">
      <c r="A16">
        <v>14512.5</v>
      </c>
      <c r="B16">
        <v>14512.5</v>
      </c>
      <c r="C16">
        <v>14512.5</v>
      </c>
    </row>
    <row r="17" spans="1:3" x14ac:dyDescent="0.25">
      <c r="A17">
        <v>78997.3</v>
      </c>
      <c r="B17">
        <v>78997.3</v>
      </c>
      <c r="C17">
        <v>78997.3</v>
      </c>
    </row>
    <row r="18" spans="1:3" x14ac:dyDescent="0.25">
      <c r="A18">
        <v>87000.04</v>
      </c>
      <c r="B18">
        <v>87000.04</v>
      </c>
      <c r="C18">
        <v>87000.04</v>
      </c>
    </row>
    <row r="19" spans="1:3" x14ac:dyDescent="0.25">
      <c r="A19">
        <v>3452</v>
      </c>
      <c r="B19">
        <v>3452</v>
      </c>
      <c r="C19">
        <v>3452</v>
      </c>
    </row>
    <row r="21" spans="1:3" x14ac:dyDescent="0.25">
      <c r="A21">
        <f>SUM(A11:A20)</f>
        <v>3410323</v>
      </c>
      <c r="B21">
        <f t="shared" ref="B21:C21" si="3">SUM(B11:B20)</f>
        <v>3512984</v>
      </c>
      <c r="C21">
        <f t="shared" si="3"/>
        <v>3643884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2020-03-31T08:28:23Z</dcterms:modified>
</cp:coreProperties>
</file>