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'Лист1'!$B$2:$T$110</definedName>
  </definedNames>
  <calcPr calcId="124519"/>
</workbook>
</file>

<file path=xl/sharedStrings.xml><?xml version="1.0" encoding="utf-8"?>
<sst xmlns="http://schemas.openxmlformats.org/spreadsheetml/2006/main" count="315" uniqueCount="186">
  <si>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</si>
  <si>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</si>
  <si>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</si>
  <si>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</si>
  <si>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</si>
  <si>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</si>
  <si>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</si>
  <si>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</si>
  <si>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</si>
  <si>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</si>
  <si>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</si>
  <si>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</si>
  <si>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</si>
  <si>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</si>
  <si>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</si>
  <si>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</si>
  <si>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</si>
  <si>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</si>
  <si>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</si>
  <si>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</si>
  <si>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</si>
  <si>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</si>
  <si>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</si>
  <si>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</si>
  <si>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</si>
  <si>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</si>
  <si>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</si>
  <si>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</si>
  <si>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</si>
  <si>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</si>
  <si>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</si>
  <si>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</si>
  <si>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</si>
  <si>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</si>
  <si>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</si>
  <si>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</si>
  <si>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</si>
  <si>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</si>
  <si>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</si>
  <si>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</si>
  <si>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</si>
  <si>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</si>
  <si>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</si>
  <si>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</si>
  <si>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</si>
  <si>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</si>
  <si>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</si>
  <si>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</si>
  <si>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</si>
  <si>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</si>
  <si>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</si>
  <si>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</si>
  <si>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</si>
  <si>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</si>
  <si>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</si>
  <si>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</si>
  <si>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</si>
  <si>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</si>
  <si>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</si>
  <si>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</si>
  <si>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</si>
  <si>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</si>
  <si>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</si>
  <si>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</si>
  <si>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</si>
  <si>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</si>
  <si>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</si>
  <si>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</si>
  <si>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</si>
  <si>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</si>
  <si>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</si>
  <si>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</si>
  <si>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</si>
  <si>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</si>
  <si>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</si>
  <si>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</si>
  <si>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</si>
  <si>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</si>
  <si>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</si>
  <si>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</si>
  <si>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</si>
  <si>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</si>
  <si>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</si>
  <si>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</si>
  <si>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</si>
  <si>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</si>
  <si>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</si>
  <si>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</si>
  <si>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</si>
  <si>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</si>
  <si>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</si>
  <si>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</si>
  <si>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</si>
  <si>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</si>
  <si>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</si>
  <si>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</si>
  <si>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</si>
  <si>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</si>
  <si>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</si>
  <si>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</si>
  <si>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</si>
  <si>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</si>
  <si>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</si>
  <si>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</si>
  <si>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</si>
  <si>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</si>
  <si>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</si>
  <si>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</si>
  <si>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</si>
  <si>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</si>
  <si>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</si>
  <si>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</si>
  <si>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</si>
  <si>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</si>
  <si>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</si>
  <si>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</si>
  <si>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</si>
  <si>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</si>
  <si>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</si>
  <si>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</si>
  <si>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</si>
  <si>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</si>
  <si>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</si>
  <si>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</si>
  <si>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</si>
  <si>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</si>
  <si>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</si>
  <si>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</si>
  <si>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</si>
  <si>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</si>
  <si>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</si>
  <si>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</si>
  <si>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</si>
  <si>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</si>
  <si>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</si>
  <si>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</si>
  <si>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</si>
  <si>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</si>
  <si>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</si>
  <si>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</si>
  <si>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</si>
  <si>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</si>
  <si>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</si>
  <si>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</si>
  <si>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</si>
  <si>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</si>
  <si>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</si>
  <si>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</si>
  <si>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</si>
  <si>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Приложение № 3 к постановлению Администрации муниципального образования "город Десногорск" Смоленской области  от "____"____________2014 г. № ___ 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</si>
  <si>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</si>
  <si>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</si>
  <si>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</si>
  <si>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</si>
  <si>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</si>
  <si>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</si>
  <si>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</si>
  <si>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</si>
  <si>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</si>
  <si>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</si>
  <si>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</si>
  <si>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</si>
  <si>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</si>
  <si>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</si>
  <si>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</si>
  <si>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</si>
  <si>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</si>
  <si>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</si>
  <si>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</si>
  <si>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</si>
  <si>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</si>
  <si>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</si>
  <si>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</si>
  <si>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</si>
  <si>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</si>
  <si>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</si>
  <si>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</si>
  <si>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</si>
  <si>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</si>
  <si>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</si>
  <si>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</si>
  <si>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r>
      <t xml:space="preserve">Удельный вес учителей, участвующих в реализации ФГОС, от общей численности </t>
    </r>
    <r>
      <rPr>
        <sz val="11"/>
        <color rgb="FFFF0000"/>
        <rFont val="Times New Roman"/>
        <family val="1"/>
      </rPr>
      <t>педагогов</t>
    </r>
    <r>
      <rPr>
        <sz val="11"/>
        <color theme="1"/>
        <rFont val="Times New Roman"/>
        <family val="1"/>
      </rPr>
      <t xml:space="preserve">
</t>
    </r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</si>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</sst>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6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/>
    <xf numFmtId="0" fontId="2" fillId="0" borderId="15" xfId="0" applyFont="1" applyBorder="1"/>
    <xf numFmtId="0" fontId="2" fillId="0" borderId="30" xfId="0" applyFont="1" applyBorder="1"/>
    <xf numFmtId="0" fontId="3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20" xfId="0" applyFont="1" applyBorder="1"/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7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2" fontId="2" fillId="0" borderId="3" xfId="0" applyNumberFormat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/>
    <xf numFmtId="4" fontId="2" fillId="0" borderId="34" xfId="0" applyNumberFormat="1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40" xfId="0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30" xfId="0" applyFont="1" applyBorder="1"/>
    <xf numFmtId="0" fontId="4" fillId="0" borderId="20" xfId="0" applyFont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4" fillId="0" borderId="42" xfId="0" applyFont="1" applyBorder="1"/>
    <xf numFmtId="0" fontId="4" fillId="0" borderId="12" xfId="0" applyFont="1" applyBorder="1"/>
    <xf numFmtId="4" fontId="5" fillId="0" borderId="43" xfId="0" applyNumberFormat="1" applyFont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0" fontId="2" fillId="0" borderId="42" xfId="0" applyFont="1" applyBorder="1"/>
    <xf numFmtId="0" fontId="2" fillId="0" borderId="12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6" fontId="2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1" xfId="0" applyFont="1" applyBorder="1"/>
    <xf numFmtId="4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/>
    <xf numFmtId="2" fontId="2" fillId="3" borderId="1" xfId="0" applyNumberFormat="1" applyFont="1" applyFill="1" applyBorder="1"/>
    <xf numFmtId="4" fontId="2" fillId="3" borderId="38" xfId="0" applyNumberFormat="1" applyFont="1" applyFill="1" applyBorder="1"/>
    <xf numFmtId="4" fontId="3" fillId="3" borderId="30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/>
    <xf numFmtId="4" fontId="2" fillId="3" borderId="38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2" fillId="3" borderId="46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0" xfId="0" applyNumberFormat="1" applyFont="1" applyFill="1"/>
    <xf numFmtId="4" fontId="2" fillId="4" borderId="1" xfId="0" applyNumberFormat="1" applyFont="1" applyFill="1" applyBorder="1" applyAlignment="1">
      <alignment horizontal="center" vertical="center"/>
    </xf>
    <xf numFmtId="4" fontId="3" fillId="4" borderId="30" xfId="0" applyNumberFormat="1" applyFont="1" applyFill="1" applyBorder="1" applyAlignment="1">
      <alignment horizontal="center" vertical="center"/>
    </xf>
    <xf numFmtId="4" fontId="3" fillId="4" borderId="17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70" zoomScaleNormal="70" workbookViewId="0" topLeftCell="A106">
      <selection activeCell="H81" sqref="H81:H82"/>
    </sheetView>
  </sheetViews>
  <sheetFormatPr defaultColWidth="9.140625" defaultRowHeight="15"/>
  <cols>
    <col min="1" max="1" width="9.140625" style="2" customWidth="1"/>
    <col min="2" max="2" width="4.28125" style="2" customWidth="1"/>
    <col min="3" max="3" width="19.7109375" style="2" customWidth="1"/>
    <col min="4" max="4" width="10.00390625" style="2" customWidth="1"/>
    <col min="5" max="5" width="9.57421875" style="2" customWidth="1"/>
    <col min="6" max="6" width="17.28125" style="2" customWidth="1"/>
    <col min="7" max="7" width="17.00390625" style="3" customWidth="1"/>
    <col min="8" max="8" width="17.00390625" style="4" customWidth="1"/>
    <col min="9" max="9" width="16.7109375" style="2" customWidth="1"/>
    <col min="10" max="10" width="17.140625" style="2" customWidth="1"/>
    <col min="11" max="11" width="17.8515625" style="2" customWidth="1"/>
    <col min="12" max="12" width="18.28125" style="2" customWidth="1"/>
    <col min="13" max="13" width="17.57421875" style="2" customWidth="1"/>
    <col min="14" max="14" width="6.8515625" style="2" customWidth="1"/>
    <col min="15" max="15" width="5.7109375" style="2" customWidth="1"/>
    <col min="16" max="16" width="5.00390625" style="2" customWidth="1"/>
    <col min="17" max="17" width="5.57421875" style="2" customWidth="1"/>
    <col min="18" max="18" width="7.57421875" style="2" customWidth="1"/>
    <col min="19" max="19" width="6.28125" style="2" customWidth="1"/>
    <col min="20" max="20" width="6.421875" style="2" customWidth="1"/>
    <col min="21" max="16384" width="9.140625" style="2" customWidth="1"/>
  </cols>
  <sheetData>
    <row r="1" ht="15">
      <c r="H1" s="3"/>
    </row>
    <row r="2" spans="8:20" ht="144" customHeight="1">
      <c r="H2" s="3"/>
      <c r="P2" s="214" t="s">
        <v>149</v>
      </c>
      <c r="Q2" s="214"/>
      <c r="R2" s="214"/>
      <c r="S2" s="214"/>
      <c r="T2" s="214"/>
    </row>
    <row r="3" ht="15">
      <c r="H3" s="3"/>
    </row>
    <row r="4" spans="3:19" ht="57" customHeight="1">
      <c r="C4" s="213" t="s">
        <v>150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ht="23.25" customHeight="1" thickBot="1">
      <c r="H5" s="3"/>
    </row>
    <row r="6" spans="2:20" ht="60" customHeight="1">
      <c r="B6" s="221" t="s">
        <v>0</v>
      </c>
      <c r="C6" s="223" t="s">
        <v>1</v>
      </c>
      <c r="D6" s="225" t="s">
        <v>2</v>
      </c>
      <c r="E6" s="227" t="s">
        <v>3</v>
      </c>
      <c r="F6" s="229" t="s">
        <v>4</v>
      </c>
      <c r="G6" s="230"/>
      <c r="H6" s="230"/>
      <c r="I6" s="230"/>
      <c r="J6" s="230"/>
      <c r="K6" s="230"/>
      <c r="L6" s="230"/>
      <c r="M6" s="227"/>
      <c r="N6" s="231" t="s">
        <v>13</v>
      </c>
      <c r="O6" s="225"/>
      <c r="P6" s="225"/>
      <c r="Q6" s="225"/>
      <c r="R6" s="225"/>
      <c r="S6" s="225"/>
      <c r="T6" s="232"/>
    </row>
    <row r="7" spans="2:20" ht="60" customHeight="1">
      <c r="B7" s="222"/>
      <c r="C7" s="224"/>
      <c r="D7" s="226"/>
      <c r="E7" s="228"/>
      <c r="F7" s="5" t="s">
        <v>5</v>
      </c>
      <c r="G7" s="6" t="s">
        <v>6</v>
      </c>
      <c r="H7" s="180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81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15" t="s">
        <v>14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</row>
    <row r="10" spans="2:20" ht="15.75" thickBot="1">
      <c r="B10" s="218" t="s">
        <v>15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20"/>
    </row>
    <row r="11" spans="2:20" ht="97.5" customHeight="1">
      <c r="B11" s="13" t="s">
        <v>16</v>
      </c>
      <c r="C11" s="202" t="s">
        <v>151</v>
      </c>
      <c r="D11" s="14" t="s">
        <v>127</v>
      </c>
      <c r="E11" s="15" t="s">
        <v>58</v>
      </c>
      <c r="F11" s="16"/>
      <c r="G11" s="17"/>
      <c r="H11" s="182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1">
        <v>23</v>
      </c>
      <c r="R11" s="21">
        <v>25</v>
      </c>
      <c r="S11" s="21">
        <v>28</v>
      </c>
      <c r="T11" s="22">
        <v>30</v>
      </c>
    </row>
    <row r="12" spans="2:20" ht="99" customHeight="1">
      <c r="B12" s="5" t="s">
        <v>18</v>
      </c>
      <c r="C12" s="203" t="s">
        <v>21</v>
      </c>
      <c r="D12" s="1" t="s">
        <v>17</v>
      </c>
      <c r="E12" s="7" t="s">
        <v>58</v>
      </c>
      <c r="F12" s="23"/>
      <c r="G12" s="24"/>
      <c r="H12" s="183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8">
        <v>20</v>
      </c>
      <c r="R12" s="28">
        <v>22</v>
      </c>
      <c r="S12" s="28">
        <v>25</v>
      </c>
      <c r="T12" s="29">
        <v>27</v>
      </c>
    </row>
    <row r="13" spans="2:20" ht="105" customHeight="1">
      <c r="B13" s="5" t="s">
        <v>19</v>
      </c>
      <c r="C13" s="203" t="s">
        <v>26</v>
      </c>
      <c r="D13" s="1" t="s">
        <v>17</v>
      </c>
      <c r="E13" s="7" t="s">
        <v>58</v>
      </c>
      <c r="F13" s="23"/>
      <c r="G13" s="24"/>
      <c r="H13" s="183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8">
        <v>74</v>
      </c>
      <c r="R13" s="28">
        <v>76</v>
      </c>
      <c r="S13" s="28">
        <v>78</v>
      </c>
      <c r="T13" s="29">
        <v>80</v>
      </c>
    </row>
    <row r="14" spans="2:20" ht="269.25" customHeight="1">
      <c r="B14" s="5" t="s">
        <v>20</v>
      </c>
      <c r="C14" s="203" t="s">
        <v>27</v>
      </c>
      <c r="D14" s="1" t="s">
        <v>17</v>
      </c>
      <c r="E14" s="7" t="s">
        <v>58</v>
      </c>
      <c r="F14" s="23"/>
      <c r="G14" s="24"/>
      <c r="H14" s="183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8">
        <v>96</v>
      </c>
      <c r="R14" s="28">
        <v>98</v>
      </c>
      <c r="S14" s="28">
        <v>100</v>
      </c>
      <c r="T14" s="29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aca="true" t="shared" si="0" ref="F15:F34">G15+H15+I15+J15+K15+L15+M15</f>
        <v>8736900</v>
      </c>
      <c r="G15" s="31">
        <v>1191800</v>
      </c>
      <c r="H15" s="184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84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84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84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08" t="s">
        <v>32</v>
      </c>
      <c r="C19" s="209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85">
        <f aca="true" t="shared" si="1" ref="H19:M19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10" t="s">
        <v>33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/>
    </row>
    <row r="21" spans="2:20" ht="138.75" customHeight="1">
      <c r="B21" s="13" t="s">
        <v>34</v>
      </c>
      <c r="C21" s="14" t="s">
        <v>39</v>
      </c>
      <c r="D21" s="40" t="s">
        <v>17</v>
      </c>
      <c r="E21" s="15" t="s">
        <v>58</v>
      </c>
      <c r="F21" s="16"/>
      <c r="G21" s="17"/>
      <c r="H21" s="182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21">
        <v>390</v>
      </c>
      <c r="R21" s="21">
        <v>390</v>
      </c>
      <c r="S21" s="21">
        <v>390</v>
      </c>
      <c r="T21" s="22">
        <v>390</v>
      </c>
    </row>
    <row r="22" spans="2:20" ht="105">
      <c r="B22" s="5" t="s">
        <v>35</v>
      </c>
      <c r="C22" s="1" t="s">
        <v>40</v>
      </c>
      <c r="D22" s="41" t="s">
        <v>17</v>
      </c>
      <c r="E22" s="7" t="s">
        <v>58</v>
      </c>
      <c r="F22" s="23"/>
      <c r="G22" s="24"/>
      <c r="H22" s="183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28">
        <v>95</v>
      </c>
      <c r="R22" s="28">
        <v>95</v>
      </c>
      <c r="S22" s="28">
        <v>95</v>
      </c>
      <c r="T22" s="29">
        <v>95</v>
      </c>
    </row>
    <row r="23" spans="2:20" ht="150">
      <c r="B23" s="5" t="s">
        <v>36</v>
      </c>
      <c r="C23" s="1" t="s">
        <v>41</v>
      </c>
      <c r="D23" s="41" t="s">
        <v>17</v>
      </c>
      <c r="E23" s="7" t="s">
        <v>58</v>
      </c>
      <c r="F23" s="23"/>
      <c r="G23" s="24"/>
      <c r="H23" s="183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28">
        <v>1</v>
      </c>
      <c r="R23" s="28">
        <v>1</v>
      </c>
      <c r="S23" s="28">
        <v>1</v>
      </c>
      <c r="T23" s="29">
        <v>1</v>
      </c>
    </row>
    <row r="24" spans="2:20" ht="321.75" customHeight="1">
      <c r="B24" s="5" t="s">
        <v>37</v>
      </c>
      <c r="C24" s="178" t="s">
        <v>180</v>
      </c>
      <c r="D24" s="41" t="s">
        <v>17</v>
      </c>
      <c r="E24" s="7" t="s">
        <v>58</v>
      </c>
      <c r="F24" s="23"/>
      <c r="G24" s="24"/>
      <c r="H24" s="183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28">
        <v>62</v>
      </c>
      <c r="R24" s="28">
        <v>64</v>
      </c>
      <c r="S24" s="28">
        <v>66</v>
      </c>
      <c r="T24" s="29">
        <v>70</v>
      </c>
    </row>
    <row r="25" spans="2:20" ht="117" customHeight="1">
      <c r="B25" s="5" t="s">
        <v>38</v>
      </c>
      <c r="C25" s="1" t="s">
        <v>42</v>
      </c>
      <c r="D25" s="41" t="s">
        <v>17</v>
      </c>
      <c r="E25" s="7" t="s">
        <v>62</v>
      </c>
      <c r="F25" s="30">
        <f t="shared" si="0"/>
        <v>25571097.6</v>
      </c>
      <c r="G25" s="31">
        <v>3505097.6</v>
      </c>
      <c r="H25" s="184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">
      <c r="B26" s="8" t="s">
        <v>43</v>
      </c>
      <c r="C26" s="1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84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>
      <c r="B27" s="5" t="s">
        <v>45</v>
      </c>
      <c r="C27" s="1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84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>
      <c r="B28" s="5" t="s">
        <v>47</v>
      </c>
      <c r="C28" s="1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84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08" t="s">
        <v>52</v>
      </c>
      <c r="C29" s="209"/>
      <c r="D29" s="33"/>
      <c r="E29" s="42" t="s">
        <v>78</v>
      </c>
      <c r="F29" s="35">
        <f t="shared" si="0"/>
        <v>30789097.6</v>
      </c>
      <c r="G29" s="36">
        <f>G25+G26+G27+G28</f>
        <v>4246097.6</v>
      </c>
      <c r="H29" s="185">
        <f aca="true" t="shared" si="2" ref="H29:M29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33" t="s">
        <v>53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5"/>
    </row>
    <row r="31" spans="2:20" ht="137.25" customHeight="1">
      <c r="B31" s="13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82"/>
      <c r="I31" s="18"/>
      <c r="J31" s="18"/>
      <c r="K31" s="18"/>
      <c r="L31" s="18"/>
      <c r="M31" s="19"/>
      <c r="N31" s="170" t="s">
        <v>161</v>
      </c>
      <c r="O31" s="171" t="s">
        <v>161</v>
      </c>
      <c r="P31" s="171" t="s">
        <v>161</v>
      </c>
      <c r="Q31" s="21" t="s">
        <v>161</v>
      </c>
      <c r="R31" s="21" t="s">
        <v>161</v>
      </c>
      <c r="S31" s="21" t="s">
        <v>161</v>
      </c>
      <c r="T31" s="22" t="s">
        <v>161</v>
      </c>
    </row>
    <row r="32" spans="2:20" ht="129.75" customHeight="1">
      <c r="B32" s="5" t="s">
        <v>49</v>
      </c>
      <c r="C32" s="1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84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69" customHeight="1">
      <c r="B33" s="44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</v>
      </c>
      <c r="G33" s="31">
        <v>846225.33</v>
      </c>
      <c r="H33" s="184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36" t="s">
        <v>57</v>
      </c>
      <c r="C34" s="237"/>
      <c r="D34" s="46"/>
      <c r="E34" s="47" t="s">
        <v>59</v>
      </c>
      <c r="F34" s="48">
        <f t="shared" si="0"/>
        <v>7928900</v>
      </c>
      <c r="G34" s="49">
        <f>G32</f>
        <v>1132700</v>
      </c>
      <c r="H34" s="186">
        <f aca="true" t="shared" si="3" ref="H34:M34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43" t="s">
        <v>128</v>
      </c>
      <c r="C35" s="244"/>
      <c r="D35" s="54"/>
      <c r="E35" s="55" t="s">
        <v>59</v>
      </c>
      <c r="F35" s="56">
        <f>G35+H35+I35+J35+K35+L35+M35</f>
        <v>133699147.6</v>
      </c>
      <c r="G35" s="57">
        <f>G19+G29+G34</f>
        <v>17372247.6</v>
      </c>
      <c r="H35" s="187">
        <f aca="true" t="shared" si="4" ref="H35:M35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38" t="s">
        <v>60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40"/>
    </row>
    <row r="37" spans="2:20" ht="30.75" customHeight="1" thickBot="1">
      <c r="B37" s="236" t="s">
        <v>61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2"/>
    </row>
    <row r="38" spans="2:20" ht="30.75" customHeight="1" thickBot="1">
      <c r="B38" s="245" t="s">
        <v>152</v>
      </c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7"/>
    </row>
    <row r="39" spans="2:20" ht="90">
      <c r="B39" s="63" t="s">
        <v>63</v>
      </c>
      <c r="C39" s="179" t="s">
        <v>184</v>
      </c>
      <c r="D39" s="64" t="s">
        <v>58</v>
      </c>
      <c r="E39" s="15" t="s">
        <v>58</v>
      </c>
      <c r="F39" s="16"/>
      <c r="G39" s="17"/>
      <c r="H39" s="182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1">
        <v>1874</v>
      </c>
      <c r="R39" s="21">
        <v>1894</v>
      </c>
      <c r="S39" s="21">
        <v>2000</v>
      </c>
      <c r="T39" s="22">
        <v>2010</v>
      </c>
    </row>
    <row r="40" spans="2:20" ht="120">
      <c r="B40" s="65" t="s">
        <v>64</v>
      </c>
      <c r="C40" s="147" t="s">
        <v>153</v>
      </c>
      <c r="D40" s="66" t="s">
        <v>58</v>
      </c>
      <c r="E40" s="7" t="s">
        <v>58</v>
      </c>
      <c r="F40" s="23"/>
      <c r="G40" s="24"/>
      <c r="H40" s="183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8">
        <v>1404</v>
      </c>
      <c r="R40" s="28">
        <v>1416</v>
      </c>
      <c r="S40" s="28">
        <v>1431</v>
      </c>
      <c r="T40" s="2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83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8">
        <v>8.5</v>
      </c>
      <c r="R41" s="28">
        <v>9</v>
      </c>
      <c r="S41" s="28">
        <v>9.5</v>
      </c>
      <c r="T41" s="2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83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8">
        <v>100</v>
      </c>
      <c r="R42" s="28">
        <v>100</v>
      </c>
      <c r="S42" s="28">
        <v>100</v>
      </c>
      <c r="T42" s="29">
        <v>100</v>
      </c>
    </row>
    <row r="43" spans="2:20" ht="69.75" customHeight="1">
      <c r="B43" s="250" t="s">
        <v>67</v>
      </c>
      <c r="C43" s="248" t="s">
        <v>70</v>
      </c>
      <c r="D43" s="248" t="s">
        <v>76</v>
      </c>
      <c r="E43" s="70" t="s">
        <v>59</v>
      </c>
      <c r="F43" s="30">
        <f aca="true" t="shared" si="5" ref="F43:F48">G43+H43+I43+J43+K43+L43+M43</f>
        <v>473209500</v>
      </c>
      <c r="G43" s="31">
        <v>68202800</v>
      </c>
      <c r="H43" s="184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51"/>
      <c r="C44" s="249"/>
      <c r="D44" s="254"/>
      <c r="E44" s="70" t="s">
        <v>62</v>
      </c>
      <c r="F44" s="30">
        <f t="shared" si="5"/>
        <v>292131292.15999997</v>
      </c>
      <c r="G44" s="31">
        <v>42105716.16</v>
      </c>
      <c r="H44" s="205">
        <f>42698961+31690</f>
        <v>42730651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54"/>
      <c r="E45" s="70" t="s">
        <v>75</v>
      </c>
      <c r="F45" s="30">
        <f t="shared" si="5"/>
        <v>66305782.97</v>
      </c>
      <c r="G45" s="31">
        <v>8674221.97</v>
      </c>
      <c r="H45" s="184">
        <v>10478466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51" t="s">
        <v>74</v>
      </c>
      <c r="D46" s="254"/>
      <c r="E46" s="72" t="s">
        <v>75</v>
      </c>
      <c r="F46" s="73">
        <f t="shared" si="5"/>
        <v>13216250</v>
      </c>
      <c r="G46" s="74">
        <v>1249850</v>
      </c>
      <c r="H46" s="188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131</v>
      </c>
      <c r="C47" s="78" t="s">
        <v>129</v>
      </c>
      <c r="D47" s="254"/>
      <c r="E47" s="70" t="s">
        <v>59</v>
      </c>
      <c r="F47" s="73">
        <f t="shared" si="5"/>
        <v>583627.5</v>
      </c>
      <c r="G47" s="31">
        <v>583627.5</v>
      </c>
      <c r="H47" s="184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132</v>
      </c>
      <c r="C48" s="82" t="s">
        <v>130</v>
      </c>
      <c r="D48" s="255"/>
      <c r="E48" s="70" t="s">
        <v>75</v>
      </c>
      <c r="F48" s="73">
        <f t="shared" si="5"/>
        <v>583.63</v>
      </c>
      <c r="G48" s="83">
        <v>583.63</v>
      </c>
      <c r="H48" s="189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52" t="s">
        <v>77</v>
      </c>
      <c r="C49" s="253"/>
      <c r="D49" s="87"/>
      <c r="E49" s="88" t="s">
        <v>78</v>
      </c>
      <c r="F49" s="89">
        <f>G49+H49+I49+J49+K49+L49+M49</f>
        <v>845447036.26</v>
      </c>
      <c r="G49" s="90">
        <f>G43+G44+G45+G46+G47+G48</f>
        <v>120816799.25999999</v>
      </c>
      <c r="H49" s="90">
        <f aca="true" t="shared" si="6" ref="H49:M49">H43+H44+H45+H46+H47+H48</f>
        <v>120233717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 ht="15">
      <c r="B50" s="256" t="s">
        <v>79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8"/>
    </row>
    <row r="51" spans="2:20" ht="15">
      <c r="B51" s="259" t="s">
        <v>172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1"/>
    </row>
    <row r="52" spans="2:20" ht="45.75" customHeight="1" thickBot="1">
      <c r="B52" s="262" t="s">
        <v>154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4"/>
    </row>
    <row r="53" spans="2:20" ht="195">
      <c r="B53" s="93" t="s">
        <v>80</v>
      </c>
      <c r="C53" s="40" t="s">
        <v>155</v>
      </c>
      <c r="D53" s="14" t="s">
        <v>58</v>
      </c>
      <c r="E53" s="15" t="s">
        <v>58</v>
      </c>
      <c r="F53" s="16"/>
      <c r="G53" s="94"/>
      <c r="H53" s="190"/>
      <c r="I53" s="95"/>
      <c r="J53" s="95"/>
      <c r="K53" s="95"/>
      <c r="L53" s="95"/>
      <c r="M53" s="96"/>
      <c r="N53" s="97">
        <v>85</v>
      </c>
      <c r="O53" s="21">
        <v>90</v>
      </c>
      <c r="P53" s="21">
        <v>92</v>
      </c>
      <c r="Q53" s="21">
        <v>94</v>
      </c>
      <c r="R53" s="21">
        <v>96</v>
      </c>
      <c r="S53" s="21">
        <v>98</v>
      </c>
      <c r="T53" s="22">
        <v>100</v>
      </c>
    </row>
    <row r="54" spans="2:20" ht="210">
      <c r="B54" s="140" t="s">
        <v>140</v>
      </c>
      <c r="C54" s="41" t="s">
        <v>157</v>
      </c>
      <c r="D54" s="1" t="s">
        <v>58</v>
      </c>
      <c r="E54" s="7" t="s">
        <v>58</v>
      </c>
      <c r="F54" s="23"/>
      <c r="G54" s="98"/>
      <c r="H54" s="191"/>
      <c r="I54" s="99"/>
      <c r="J54" s="99"/>
      <c r="K54" s="99"/>
      <c r="L54" s="99"/>
      <c r="M54" s="100"/>
      <c r="N54" s="79">
        <v>65</v>
      </c>
      <c r="O54" s="28">
        <v>75</v>
      </c>
      <c r="P54" s="28">
        <v>80</v>
      </c>
      <c r="Q54" s="28">
        <v>85</v>
      </c>
      <c r="R54" s="28">
        <v>90</v>
      </c>
      <c r="S54" s="28">
        <v>95</v>
      </c>
      <c r="T54" s="29">
        <v>100</v>
      </c>
    </row>
    <row r="55" spans="2:20" ht="165">
      <c r="B55" s="141" t="s">
        <v>141</v>
      </c>
      <c r="C55" s="145" t="s">
        <v>156</v>
      </c>
      <c r="D55" s="69" t="s">
        <v>58</v>
      </c>
      <c r="E55" s="68" t="s">
        <v>58</v>
      </c>
      <c r="F55" s="23"/>
      <c r="G55" s="98"/>
      <c r="H55" s="191"/>
      <c r="I55" s="99"/>
      <c r="J55" s="99"/>
      <c r="K55" s="99"/>
      <c r="L55" s="99"/>
      <c r="M55" s="100"/>
      <c r="N55" s="79">
        <v>1.5</v>
      </c>
      <c r="O55" s="28">
        <v>1.5</v>
      </c>
      <c r="P55" s="28">
        <v>1</v>
      </c>
      <c r="Q55" s="28">
        <v>1</v>
      </c>
      <c r="R55" s="28">
        <v>1</v>
      </c>
      <c r="S55" s="28">
        <v>1</v>
      </c>
      <c r="T55" s="29">
        <v>1</v>
      </c>
    </row>
    <row r="56" spans="2:20" ht="180">
      <c r="B56" s="140" t="s">
        <v>142</v>
      </c>
      <c r="C56" s="1" t="s">
        <v>81</v>
      </c>
      <c r="D56" s="1" t="s">
        <v>58</v>
      </c>
      <c r="E56" s="7" t="s">
        <v>58</v>
      </c>
      <c r="F56" s="23"/>
      <c r="G56" s="98"/>
      <c r="H56" s="191"/>
      <c r="I56" s="99"/>
      <c r="J56" s="99"/>
      <c r="K56" s="99"/>
      <c r="L56" s="99"/>
      <c r="M56" s="100"/>
      <c r="N56" s="79">
        <v>50</v>
      </c>
      <c r="O56" s="28">
        <v>52</v>
      </c>
      <c r="P56" s="28">
        <v>52</v>
      </c>
      <c r="Q56" s="28">
        <v>58</v>
      </c>
      <c r="R56" s="28">
        <v>60</v>
      </c>
      <c r="S56" s="28">
        <v>60</v>
      </c>
      <c r="T56" s="29">
        <v>60</v>
      </c>
    </row>
    <row r="57" spans="2:20" ht="87.75" customHeight="1">
      <c r="B57" s="140" t="s">
        <v>143</v>
      </c>
      <c r="C57" s="1" t="s">
        <v>139</v>
      </c>
      <c r="D57" s="69" t="s">
        <v>58</v>
      </c>
      <c r="E57" s="68" t="s">
        <v>58</v>
      </c>
      <c r="F57" s="23"/>
      <c r="G57" s="98"/>
      <c r="H57" s="191"/>
      <c r="I57" s="99"/>
      <c r="J57" s="99"/>
      <c r="K57" s="99"/>
      <c r="L57" s="99"/>
      <c r="M57" s="100"/>
      <c r="N57" s="79">
        <v>70</v>
      </c>
      <c r="O57" s="28">
        <v>65</v>
      </c>
      <c r="P57" s="28">
        <v>68</v>
      </c>
      <c r="Q57" s="28">
        <v>70</v>
      </c>
      <c r="R57" s="28">
        <v>70</v>
      </c>
      <c r="S57" s="28">
        <v>70</v>
      </c>
      <c r="T57" s="29">
        <v>70</v>
      </c>
    </row>
    <row r="58" spans="2:20" ht="124.5" customHeight="1">
      <c r="B58" s="114" t="s">
        <v>144</v>
      </c>
      <c r="C58" s="102" t="s">
        <v>181</v>
      </c>
      <c r="D58" s="1" t="s">
        <v>58</v>
      </c>
      <c r="E58" s="68" t="s">
        <v>58</v>
      </c>
      <c r="F58" s="23"/>
      <c r="G58" s="98"/>
      <c r="H58" s="191"/>
      <c r="I58" s="99"/>
      <c r="J58" s="99"/>
      <c r="K58" s="99"/>
      <c r="L58" s="99"/>
      <c r="M58" s="100"/>
      <c r="N58" s="79">
        <v>60</v>
      </c>
      <c r="O58" s="28">
        <v>70</v>
      </c>
      <c r="P58" s="28">
        <v>80</v>
      </c>
      <c r="Q58" s="28">
        <v>85</v>
      </c>
      <c r="R58" s="28">
        <v>90</v>
      </c>
      <c r="S58" s="28">
        <v>95</v>
      </c>
      <c r="T58" s="29">
        <v>100</v>
      </c>
    </row>
    <row r="59" spans="2:20" ht="124.5" customHeight="1">
      <c r="B59" s="176" t="s">
        <v>175</v>
      </c>
      <c r="C59" s="177" t="s">
        <v>176</v>
      </c>
      <c r="D59" s="173" t="s">
        <v>58</v>
      </c>
      <c r="E59" s="169" t="s">
        <v>58</v>
      </c>
      <c r="F59" s="25"/>
      <c r="G59" s="98"/>
      <c r="H59" s="191"/>
      <c r="I59" s="99"/>
      <c r="J59" s="99"/>
      <c r="K59" s="99"/>
      <c r="L59" s="99"/>
      <c r="M59" s="99"/>
      <c r="N59" s="28">
        <v>55</v>
      </c>
      <c r="O59" s="28">
        <v>55</v>
      </c>
      <c r="P59" s="28">
        <v>60</v>
      </c>
      <c r="Q59" s="28">
        <v>60</v>
      </c>
      <c r="R59" s="28">
        <v>60</v>
      </c>
      <c r="S59" s="28">
        <v>60</v>
      </c>
      <c r="T59" s="28">
        <v>60</v>
      </c>
    </row>
    <row r="60" spans="2:20" ht="83.25" customHeight="1">
      <c r="B60" s="265" t="s">
        <v>145</v>
      </c>
      <c r="C60" s="248" t="s">
        <v>82</v>
      </c>
      <c r="D60" s="267" t="s">
        <v>84</v>
      </c>
      <c r="E60" s="7" t="s">
        <v>59</v>
      </c>
      <c r="F60" s="30">
        <f aca="true" t="shared" si="7" ref="F60:F70">G60+H60+I60+J60+K60+L60+M60</f>
        <v>752721600</v>
      </c>
      <c r="G60" s="31">
        <v>85282900</v>
      </c>
      <c r="H60" s="184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66"/>
      <c r="C61" s="249"/>
      <c r="D61" s="268"/>
      <c r="E61" s="7" t="s">
        <v>62</v>
      </c>
      <c r="F61" s="30">
        <f t="shared" si="7"/>
        <v>59380052.730000004</v>
      </c>
      <c r="G61" s="31">
        <v>12625217.56</v>
      </c>
      <c r="H61" s="205">
        <f>8474192+146778.17</f>
        <v>8620970.17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4" t="s">
        <v>146</v>
      </c>
      <c r="C62" s="1" t="s">
        <v>73</v>
      </c>
      <c r="D62" s="268"/>
      <c r="E62" s="7" t="s">
        <v>62</v>
      </c>
      <c r="F62" s="30">
        <f t="shared" si="7"/>
        <v>50396266.269999996</v>
      </c>
      <c r="G62" s="31">
        <v>6049405.27</v>
      </c>
      <c r="H62" s="184">
        <v>8063066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4" t="s">
        <v>147</v>
      </c>
      <c r="C63" s="175" t="s">
        <v>74</v>
      </c>
      <c r="D63" s="268"/>
      <c r="E63" s="7" t="s">
        <v>62</v>
      </c>
      <c r="F63" s="73">
        <f t="shared" si="7"/>
        <v>24807830</v>
      </c>
      <c r="G63" s="74">
        <v>2295830</v>
      </c>
      <c r="H63" s="188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4" t="s">
        <v>148</v>
      </c>
      <c r="C64" s="78" t="s">
        <v>129</v>
      </c>
      <c r="D64" s="268"/>
      <c r="E64" s="7" t="s">
        <v>59</v>
      </c>
      <c r="F64" s="73">
        <f t="shared" si="7"/>
        <v>3616372.5</v>
      </c>
      <c r="G64" s="31">
        <v>3616372.5</v>
      </c>
      <c r="H64" s="184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2:20" ht="111" customHeight="1" thickBot="1">
      <c r="B65" s="142" t="s">
        <v>177</v>
      </c>
      <c r="C65" s="82" t="s">
        <v>130</v>
      </c>
      <c r="D65" s="268"/>
      <c r="E65" s="7" t="s">
        <v>62</v>
      </c>
      <c r="F65" s="73">
        <f t="shared" si="7"/>
        <v>3616.37</v>
      </c>
      <c r="G65" s="83">
        <v>3616.37</v>
      </c>
      <c r="H65" s="189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2:20" ht="72" thickBot="1">
      <c r="B66" s="245" t="s">
        <v>83</v>
      </c>
      <c r="C66" s="247"/>
      <c r="D66" s="103"/>
      <c r="E66" s="104" t="s">
        <v>78</v>
      </c>
      <c r="F66" s="89">
        <f t="shared" si="7"/>
        <v>890925737.87</v>
      </c>
      <c r="G66" s="90">
        <f>G60+G61+G62+G63+G64+G65</f>
        <v>109873341.7</v>
      </c>
      <c r="H66" s="105">
        <f aca="true" t="shared" si="8" ref="H66:M66">H60+H61+H62+H63+H64+H65</f>
        <v>127641736.17</v>
      </c>
      <c r="I66" s="105">
        <f t="shared" si="8"/>
        <v>130682132</v>
      </c>
      <c r="J66" s="105">
        <f t="shared" si="8"/>
        <v>130682132</v>
      </c>
      <c r="K66" s="105">
        <f t="shared" si="8"/>
        <v>130682132</v>
      </c>
      <c r="L66" s="105">
        <f t="shared" si="8"/>
        <v>130682132</v>
      </c>
      <c r="M66" s="105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2:20" ht="15.75" thickBot="1">
      <c r="B67" s="210" t="s">
        <v>173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2"/>
    </row>
    <row r="68" spans="2:20" ht="109.5" customHeight="1">
      <c r="B68" s="143" t="s">
        <v>85</v>
      </c>
      <c r="C68" s="64" t="s">
        <v>86</v>
      </c>
      <c r="D68" s="21"/>
      <c r="E68" s="106" t="s">
        <v>58</v>
      </c>
      <c r="F68" s="16"/>
      <c r="G68" s="94"/>
      <c r="H68" s="190"/>
      <c r="I68" s="95"/>
      <c r="J68" s="95"/>
      <c r="K68" s="95"/>
      <c r="L68" s="95"/>
      <c r="M68" s="96"/>
      <c r="N68" s="97">
        <v>125</v>
      </c>
      <c r="O68" s="21">
        <v>127</v>
      </c>
      <c r="P68" s="21">
        <v>127</v>
      </c>
      <c r="Q68" s="21">
        <v>128</v>
      </c>
      <c r="R68" s="21">
        <v>128</v>
      </c>
      <c r="S68" s="21">
        <v>130</v>
      </c>
      <c r="T68" s="22">
        <v>130</v>
      </c>
    </row>
    <row r="69" spans="2:20" ht="105.75" customHeight="1" thickBot="1">
      <c r="B69" s="144" t="s">
        <v>136</v>
      </c>
      <c r="C69" s="66" t="s">
        <v>87</v>
      </c>
      <c r="D69" s="248" t="s">
        <v>89</v>
      </c>
      <c r="E69" s="276" t="s">
        <v>59</v>
      </c>
      <c r="F69" s="30">
        <f t="shared" si="7"/>
        <v>12145000</v>
      </c>
      <c r="G69" s="31">
        <v>1705000</v>
      </c>
      <c r="H69" s="184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2:20" ht="62.25" customHeight="1" thickBot="1">
      <c r="B70" s="275" t="s">
        <v>88</v>
      </c>
      <c r="C70" s="209"/>
      <c r="D70" s="255"/>
      <c r="E70" s="277"/>
      <c r="F70" s="35">
        <f t="shared" si="7"/>
        <v>12145000</v>
      </c>
      <c r="G70" s="36">
        <f>G69</f>
        <v>1705000</v>
      </c>
      <c r="H70" s="185">
        <f aca="true" t="shared" si="9" ref="H70:M70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1"/>
      <c r="O70" s="38"/>
      <c r="P70" s="38"/>
      <c r="Q70" s="38"/>
      <c r="R70" s="38"/>
      <c r="S70" s="38"/>
      <c r="T70" s="39"/>
    </row>
    <row r="71" spans="2:20" ht="15.75" thickBot="1">
      <c r="B71" s="252" t="s">
        <v>133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9"/>
    </row>
    <row r="72" spans="1:20" ht="105">
      <c r="A72" s="167"/>
      <c r="B72" s="168" t="s">
        <v>137</v>
      </c>
      <c r="C72" s="14" t="s">
        <v>134</v>
      </c>
      <c r="D72" s="280" t="s">
        <v>89</v>
      </c>
      <c r="E72" s="106" t="s">
        <v>58</v>
      </c>
      <c r="F72" s="16"/>
      <c r="G72" s="94"/>
      <c r="H72" s="190"/>
      <c r="I72" s="95"/>
      <c r="J72" s="95"/>
      <c r="K72" s="95"/>
      <c r="L72" s="95"/>
      <c r="M72" s="96"/>
      <c r="N72" s="97">
        <v>50</v>
      </c>
      <c r="O72" s="21">
        <v>80</v>
      </c>
      <c r="P72" s="21">
        <v>80</v>
      </c>
      <c r="Q72" s="21">
        <v>80</v>
      </c>
      <c r="R72" s="21">
        <v>80</v>
      </c>
      <c r="S72" s="21">
        <v>80</v>
      </c>
      <c r="T72" s="22">
        <v>80</v>
      </c>
    </row>
    <row r="73" spans="1:20" ht="180.75" thickBot="1">
      <c r="A73" s="167"/>
      <c r="B73" s="168" t="s">
        <v>178</v>
      </c>
      <c r="C73" s="33" t="s">
        <v>135</v>
      </c>
      <c r="D73" s="254"/>
      <c r="E73" s="72" t="s">
        <v>59</v>
      </c>
      <c r="F73" s="30">
        <f aca="true" t="shared" si="10" ref="F73:F74">G73+H73+I73+J73+K73+L73+M73</f>
        <v>4317500</v>
      </c>
      <c r="G73" s="108">
        <v>4317500</v>
      </c>
      <c r="H73" s="192"/>
      <c r="I73" s="109"/>
      <c r="J73" s="109"/>
      <c r="K73" s="109"/>
      <c r="L73" s="109"/>
      <c r="M73" s="110"/>
      <c r="N73" s="111"/>
      <c r="O73" s="112"/>
      <c r="P73" s="112"/>
      <c r="Q73" s="112"/>
      <c r="R73" s="112"/>
      <c r="S73" s="112"/>
      <c r="T73" s="113"/>
    </row>
    <row r="74" spans="2:20" ht="47.25" customHeight="1">
      <c r="B74" s="114" t="s">
        <v>179</v>
      </c>
      <c r="C74" s="150" t="s">
        <v>130</v>
      </c>
      <c r="D74" s="254"/>
      <c r="E74" s="72" t="s">
        <v>62</v>
      </c>
      <c r="F74" s="30">
        <f t="shared" si="10"/>
        <v>6856.450000000001</v>
      </c>
      <c r="G74" s="31">
        <v>4321.85</v>
      </c>
      <c r="H74" s="205">
        <v>2534.6</v>
      </c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2:20" ht="45.75" customHeight="1" thickBot="1">
      <c r="B75" s="236" t="s">
        <v>138</v>
      </c>
      <c r="C75" s="237"/>
      <c r="D75" s="255"/>
      <c r="E75" s="115"/>
      <c r="F75" s="48">
        <f>SUM(F73:F74)</f>
        <v>4324356.45</v>
      </c>
      <c r="G75" s="49">
        <f>SUM(G73:G74)</f>
        <v>4321821.85</v>
      </c>
      <c r="H75" s="207">
        <f aca="true" t="shared" si="11" ref="H75:M75">H74</f>
        <v>2534.6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2:20" ht="60.75" thickBot="1">
      <c r="B76" s="252" t="s">
        <v>90</v>
      </c>
      <c r="C76" s="253"/>
      <c r="D76" s="87"/>
      <c r="E76" s="116" t="s">
        <v>91</v>
      </c>
      <c r="F76" s="89">
        <f>SUM(G76:M76)</f>
        <v>907395094.3199999</v>
      </c>
      <c r="G76" s="90">
        <f>G66+G70+G75</f>
        <v>115900163.55</v>
      </c>
      <c r="H76" s="206">
        <f aca="true" t="shared" si="12" ref="H76:M76">H66+H70+H75</f>
        <v>129384270.77</v>
      </c>
      <c r="I76" s="105">
        <f t="shared" si="12"/>
        <v>132422132</v>
      </c>
      <c r="J76" s="105">
        <f t="shared" si="12"/>
        <v>132422132</v>
      </c>
      <c r="K76" s="105">
        <f t="shared" si="12"/>
        <v>132422132</v>
      </c>
      <c r="L76" s="105">
        <f t="shared" si="12"/>
        <v>132422132</v>
      </c>
      <c r="M76" s="105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2:20" ht="15">
      <c r="B77" s="269" t="s">
        <v>92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1"/>
    </row>
    <row r="78" spans="2:20" ht="15">
      <c r="B78" s="272" t="s">
        <v>159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4"/>
    </row>
    <row r="79" spans="2:20" ht="15.75" thickBot="1">
      <c r="B79" s="236" t="s">
        <v>158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2"/>
    </row>
    <row r="80" spans="2:20" ht="146.25" customHeight="1">
      <c r="B80" s="13" t="s">
        <v>93</v>
      </c>
      <c r="C80" s="146" t="s">
        <v>94</v>
      </c>
      <c r="D80" s="14" t="s">
        <v>58</v>
      </c>
      <c r="E80" s="15" t="s">
        <v>58</v>
      </c>
      <c r="F80" s="16"/>
      <c r="G80" s="94"/>
      <c r="H80" s="190"/>
      <c r="I80" s="95"/>
      <c r="J80" s="95"/>
      <c r="K80" s="95"/>
      <c r="L80" s="95"/>
      <c r="M80" s="96"/>
      <c r="N80" s="97">
        <v>47.5</v>
      </c>
      <c r="O80" s="21">
        <v>47.6</v>
      </c>
      <c r="P80" s="21">
        <v>47.7</v>
      </c>
      <c r="Q80" s="21">
        <v>50</v>
      </c>
      <c r="R80" s="21">
        <v>50</v>
      </c>
      <c r="S80" s="21">
        <v>50</v>
      </c>
      <c r="T80" s="22">
        <v>50</v>
      </c>
    </row>
    <row r="81" spans="2:20" ht="107.25" customHeight="1">
      <c r="B81" s="5" t="s">
        <v>96</v>
      </c>
      <c r="C81" s="107" t="s">
        <v>95</v>
      </c>
      <c r="D81" s="281" t="s">
        <v>100</v>
      </c>
      <c r="E81" s="47" t="s">
        <v>62</v>
      </c>
      <c r="F81" s="30">
        <f aca="true" t="shared" si="13" ref="F81:F84">G81+H81+I81+J81+K81+L81+M81</f>
        <v>56279601.730000004</v>
      </c>
      <c r="G81" s="31">
        <v>7657070.29</v>
      </c>
      <c r="H81" s="205">
        <f>8114245+62086.44</f>
        <v>8176331.44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82"/>
      <c r="E82" s="7" t="s">
        <v>62</v>
      </c>
      <c r="F82" s="30">
        <f t="shared" si="13"/>
        <v>2174153</v>
      </c>
      <c r="G82" s="31">
        <v>304508</v>
      </c>
      <c r="H82" s="184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7" t="s">
        <v>98</v>
      </c>
      <c r="C83" s="51" t="s">
        <v>74</v>
      </c>
      <c r="D83" s="282"/>
      <c r="E83" s="68" t="s">
        <v>62</v>
      </c>
      <c r="F83" s="73">
        <f t="shared" si="13"/>
        <v>4610790</v>
      </c>
      <c r="G83" s="74">
        <v>425190</v>
      </c>
      <c r="H83" s="188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52" t="s">
        <v>99</v>
      </c>
      <c r="C84" s="279"/>
      <c r="D84" s="283"/>
      <c r="E84" s="118" t="s">
        <v>62</v>
      </c>
      <c r="F84" s="89">
        <f t="shared" si="13"/>
        <v>63064544.730000004</v>
      </c>
      <c r="G84" s="90">
        <f>G81+G82+G83</f>
        <v>8386768.29</v>
      </c>
      <c r="H84" s="206">
        <f aca="true" t="shared" si="14" ref="H84:M84">H81+H82+H83</f>
        <v>9213866.440000001</v>
      </c>
      <c r="I84" s="105">
        <f t="shared" si="14"/>
        <v>9092782</v>
      </c>
      <c r="J84" s="105">
        <f t="shared" si="14"/>
        <v>9092782</v>
      </c>
      <c r="K84" s="105">
        <f t="shared" si="14"/>
        <v>9092782</v>
      </c>
      <c r="L84" s="105">
        <f t="shared" si="14"/>
        <v>9092782</v>
      </c>
      <c r="M84" s="105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 ht="15">
      <c r="B85" s="256" t="s">
        <v>101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8"/>
    </row>
    <row r="86" spans="2:20" ht="38.25" customHeight="1">
      <c r="B86" s="284" t="s">
        <v>160</v>
      </c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6"/>
    </row>
    <row r="87" spans="2:20" ht="15.75" thickBot="1">
      <c r="B87" s="287" t="s">
        <v>102</v>
      </c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9"/>
    </row>
    <row r="88" spans="2:20" ht="102.75" customHeight="1">
      <c r="B88" s="13" t="s">
        <v>103</v>
      </c>
      <c r="C88" s="172" t="s">
        <v>174</v>
      </c>
      <c r="D88" s="14" t="s">
        <v>58</v>
      </c>
      <c r="E88" s="15" t="s">
        <v>58</v>
      </c>
      <c r="F88" s="16"/>
      <c r="G88" s="94"/>
      <c r="H88" s="190"/>
      <c r="I88" s="95"/>
      <c r="J88" s="95"/>
      <c r="K88" s="95"/>
      <c r="L88" s="95"/>
      <c r="M88" s="96"/>
      <c r="N88" s="97">
        <v>630</v>
      </c>
      <c r="O88" s="21">
        <v>700</v>
      </c>
      <c r="P88" s="21">
        <v>720</v>
      </c>
      <c r="Q88" s="21">
        <v>750</v>
      </c>
      <c r="R88" s="21">
        <v>750</v>
      </c>
      <c r="S88" s="21">
        <v>750</v>
      </c>
      <c r="T88" s="22">
        <v>750</v>
      </c>
    </row>
    <row r="89" spans="2:20" ht="294.75" customHeight="1">
      <c r="B89" s="8" t="s">
        <v>104</v>
      </c>
      <c r="C89" s="107" t="s">
        <v>105</v>
      </c>
      <c r="D89" s="119" t="s">
        <v>106</v>
      </c>
      <c r="E89" s="120" t="s">
        <v>62</v>
      </c>
      <c r="F89" s="30">
        <f aca="true" t="shared" si="15" ref="F89:F95">G89+H89+I89+J89+K89+L89+M89</f>
        <v>4500000</v>
      </c>
      <c r="G89" s="31">
        <v>530000</v>
      </c>
      <c r="H89" s="184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08" t="s">
        <v>107</v>
      </c>
      <c r="C90" s="209"/>
      <c r="D90" s="38"/>
      <c r="E90" s="39"/>
      <c r="F90" s="35">
        <f t="shared" si="15"/>
        <v>4500000</v>
      </c>
      <c r="G90" s="36">
        <f>G89</f>
        <v>530000</v>
      </c>
      <c r="H90" s="185">
        <f aca="true" t="shared" si="16" ref="H90:M90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1"/>
      <c r="O90" s="38"/>
      <c r="P90" s="38"/>
      <c r="Q90" s="38"/>
      <c r="R90" s="38"/>
      <c r="S90" s="38"/>
      <c r="T90" s="39"/>
    </row>
    <row r="91" spans="2:20" ht="31.5" customHeight="1">
      <c r="B91" s="233" t="s">
        <v>108</v>
      </c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2"/>
    </row>
    <row r="92" spans="2:20" ht="102" customHeight="1">
      <c r="B92" s="149" t="s">
        <v>109</v>
      </c>
      <c r="C92" s="174" t="s">
        <v>163</v>
      </c>
      <c r="D92" s="159" t="s">
        <v>164</v>
      </c>
      <c r="E92" s="159" t="s">
        <v>164</v>
      </c>
      <c r="F92" s="148"/>
      <c r="G92" s="148"/>
      <c r="H92" s="148"/>
      <c r="I92" s="148"/>
      <c r="J92" s="148"/>
      <c r="K92" s="148"/>
      <c r="L92" s="148"/>
      <c r="M92" s="148"/>
      <c r="N92" s="148">
        <v>2051</v>
      </c>
      <c r="O92" s="148">
        <v>2070</v>
      </c>
      <c r="P92" s="148">
        <v>2075</v>
      </c>
      <c r="Q92" s="148">
        <v>2075</v>
      </c>
      <c r="R92" s="148">
        <v>2075</v>
      </c>
      <c r="S92" s="148">
        <v>2080</v>
      </c>
      <c r="T92" s="148">
        <v>2080</v>
      </c>
    </row>
    <row r="93" spans="2:20" ht="240" customHeight="1" thickBot="1">
      <c r="B93" s="151" t="s">
        <v>165</v>
      </c>
      <c r="C93" s="152" t="s">
        <v>110</v>
      </c>
      <c r="D93" s="152" t="s">
        <v>106</v>
      </c>
      <c r="E93" s="153" t="s">
        <v>59</v>
      </c>
      <c r="F93" s="154">
        <f t="shared" si="15"/>
        <v>2468466</v>
      </c>
      <c r="G93" s="155">
        <v>1234233</v>
      </c>
      <c r="H93" s="196">
        <v>1234233</v>
      </c>
      <c r="I93" s="156"/>
      <c r="J93" s="156"/>
      <c r="K93" s="156"/>
      <c r="L93" s="156"/>
      <c r="M93" s="157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95" t="s">
        <v>111</v>
      </c>
      <c r="C94" s="296"/>
      <c r="D94" s="122"/>
      <c r="E94" s="123"/>
      <c r="F94" s="124">
        <f t="shared" si="15"/>
        <v>2468466</v>
      </c>
      <c r="G94" s="125">
        <f>G93</f>
        <v>1234233</v>
      </c>
      <c r="H94" s="197">
        <f aca="true" t="shared" si="17" ref="H94:M94">H93</f>
        <v>1234233</v>
      </c>
      <c r="I94" s="126">
        <f t="shared" si="17"/>
        <v>0</v>
      </c>
      <c r="J94" s="126">
        <f t="shared" si="17"/>
        <v>0</v>
      </c>
      <c r="K94" s="126">
        <f t="shared" si="17"/>
        <v>0</v>
      </c>
      <c r="L94" s="126">
        <f t="shared" si="17"/>
        <v>0</v>
      </c>
      <c r="M94" s="126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97" t="s">
        <v>112</v>
      </c>
      <c r="C95" s="298"/>
      <c r="D95" s="127"/>
      <c r="E95" s="128"/>
      <c r="F95" s="129">
        <f t="shared" si="15"/>
        <v>6968466</v>
      </c>
      <c r="G95" s="130">
        <f aca="true" t="shared" si="18" ref="G95:M95">G90+G94</f>
        <v>1764233</v>
      </c>
      <c r="H95" s="198">
        <f t="shared" si="18"/>
        <v>1954233</v>
      </c>
      <c r="I95" s="131">
        <f t="shared" si="18"/>
        <v>650000</v>
      </c>
      <c r="J95" s="131">
        <f t="shared" si="18"/>
        <v>650000</v>
      </c>
      <c r="K95" s="131">
        <f t="shared" si="18"/>
        <v>650000</v>
      </c>
      <c r="L95" s="131">
        <f t="shared" si="18"/>
        <v>650000</v>
      </c>
      <c r="M95" s="131">
        <f t="shared" si="18"/>
        <v>650000</v>
      </c>
      <c r="N95" s="132"/>
      <c r="O95" s="133"/>
      <c r="P95" s="133"/>
      <c r="Q95" s="133"/>
      <c r="R95" s="133"/>
      <c r="S95" s="133"/>
      <c r="T95" s="134"/>
    </row>
    <row r="96" spans="2:20" ht="15">
      <c r="B96" s="269" t="s">
        <v>113</v>
      </c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1"/>
    </row>
    <row r="97" spans="2:20" ht="56.25" customHeight="1">
      <c r="B97" s="299" t="s">
        <v>162</v>
      </c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1"/>
    </row>
    <row r="98" spans="2:20" ht="15.75" thickBot="1">
      <c r="B98" s="210" t="s">
        <v>171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2"/>
    </row>
    <row r="99" spans="1:20" ht="120.75" thickBot="1">
      <c r="A99" s="167"/>
      <c r="B99" s="97"/>
      <c r="C99" s="14" t="s">
        <v>116</v>
      </c>
      <c r="D99" s="21"/>
      <c r="E99" s="22"/>
      <c r="F99" s="16"/>
      <c r="G99" s="94"/>
      <c r="H99" s="194"/>
      <c r="I99" s="95"/>
      <c r="J99" s="95"/>
      <c r="K99" s="95"/>
      <c r="L99" s="95"/>
      <c r="M99" s="96"/>
      <c r="N99" s="97" t="s">
        <v>161</v>
      </c>
      <c r="O99" s="21" t="s">
        <v>161</v>
      </c>
      <c r="P99" s="21" t="s">
        <v>161</v>
      </c>
      <c r="Q99" s="21" t="s">
        <v>161</v>
      </c>
      <c r="R99" s="21" t="s">
        <v>161</v>
      </c>
      <c r="S99" s="21" t="s">
        <v>161</v>
      </c>
      <c r="T99" s="22" t="s">
        <v>161</v>
      </c>
    </row>
    <row r="100" spans="2:20" ht="135">
      <c r="B100" s="5" t="s">
        <v>114</v>
      </c>
      <c r="C100" s="41" t="s">
        <v>117</v>
      </c>
      <c r="D100" s="291" t="s">
        <v>119</v>
      </c>
      <c r="E100" s="7" t="s">
        <v>62</v>
      </c>
      <c r="F100" s="30">
        <f aca="true" t="shared" si="19" ref="F100:F108">G100+H100+I100+J100+K100+L100+M100</f>
        <v>47072483.59</v>
      </c>
      <c r="G100" s="31">
        <v>6579386.59</v>
      </c>
      <c r="H100" s="195">
        <v>6933247</v>
      </c>
      <c r="I100" s="32">
        <v>6711970</v>
      </c>
      <c r="J100" s="32">
        <v>6711970</v>
      </c>
      <c r="K100" s="32">
        <v>6711970</v>
      </c>
      <c r="L100" s="32">
        <v>6711970</v>
      </c>
      <c r="M100" s="32">
        <v>6711970</v>
      </c>
      <c r="N100" s="79"/>
      <c r="O100" s="28"/>
      <c r="P100" s="28"/>
      <c r="Q100" s="28"/>
      <c r="R100" s="28"/>
      <c r="S100" s="28"/>
      <c r="T100" s="29"/>
    </row>
    <row r="101" spans="2:20" ht="75.75" thickBot="1">
      <c r="B101" s="44" t="s">
        <v>115</v>
      </c>
      <c r="C101" s="101" t="s">
        <v>118</v>
      </c>
      <c r="D101" s="292"/>
      <c r="E101" s="68" t="s">
        <v>62</v>
      </c>
      <c r="F101" s="73">
        <f t="shared" si="19"/>
        <v>45819782.59</v>
      </c>
      <c r="G101" s="74">
        <v>6385620.59</v>
      </c>
      <c r="H101" s="188">
        <v>6740777</v>
      </c>
      <c r="I101" s="75">
        <v>6538677</v>
      </c>
      <c r="J101" s="75">
        <v>6538677</v>
      </c>
      <c r="K101" s="75">
        <v>6538677</v>
      </c>
      <c r="L101" s="75">
        <v>6538677</v>
      </c>
      <c r="M101" s="75">
        <v>6538677</v>
      </c>
      <c r="N101" s="76"/>
      <c r="O101" s="52"/>
      <c r="P101" s="52"/>
      <c r="Q101" s="52"/>
      <c r="R101" s="52"/>
      <c r="S101" s="52"/>
      <c r="T101" s="53"/>
    </row>
    <row r="102" spans="2:20" ht="30.75" thickBot="1">
      <c r="B102" s="252" t="s">
        <v>120</v>
      </c>
      <c r="C102" s="278"/>
      <c r="D102" s="293"/>
      <c r="E102" s="55" t="s">
        <v>62</v>
      </c>
      <c r="F102" s="89">
        <f t="shared" si="19"/>
        <v>47072483.59</v>
      </c>
      <c r="G102" s="90">
        <f>G100</f>
        <v>6579386.59</v>
      </c>
      <c r="H102" s="193">
        <f aca="true" t="shared" si="20" ref="H102:M102">H100</f>
        <v>6933247</v>
      </c>
      <c r="I102" s="105">
        <f t="shared" si="20"/>
        <v>6711970</v>
      </c>
      <c r="J102" s="105">
        <f t="shared" si="20"/>
        <v>6711970</v>
      </c>
      <c r="K102" s="105">
        <f t="shared" si="20"/>
        <v>6711970</v>
      </c>
      <c r="L102" s="105">
        <f t="shared" si="20"/>
        <v>6711970</v>
      </c>
      <c r="M102" s="105">
        <f t="shared" si="20"/>
        <v>6711970</v>
      </c>
      <c r="N102" s="91"/>
      <c r="O102" s="87"/>
      <c r="P102" s="87"/>
      <c r="Q102" s="87"/>
      <c r="R102" s="87"/>
      <c r="S102" s="87"/>
      <c r="T102" s="92"/>
    </row>
    <row r="103" spans="2:20" ht="15.75" customHeight="1">
      <c r="B103" s="210" t="s">
        <v>121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</row>
    <row r="104" spans="2:20" ht="240" customHeight="1">
      <c r="B104" s="158" t="s">
        <v>122</v>
      </c>
      <c r="C104" s="149" t="s">
        <v>166</v>
      </c>
      <c r="D104" s="166" t="s">
        <v>164</v>
      </c>
      <c r="E104" s="166" t="s">
        <v>164</v>
      </c>
      <c r="F104" s="158"/>
      <c r="G104" s="158"/>
      <c r="H104" s="158"/>
      <c r="I104" s="158"/>
      <c r="J104" s="158"/>
      <c r="K104" s="158"/>
      <c r="L104" s="158"/>
      <c r="M104" s="158"/>
      <c r="N104" s="148">
        <v>80</v>
      </c>
      <c r="O104" s="148">
        <v>82</v>
      </c>
      <c r="P104" s="148">
        <v>86</v>
      </c>
      <c r="Q104" s="148">
        <v>90</v>
      </c>
      <c r="R104" s="148">
        <v>93</v>
      </c>
      <c r="S104" s="148">
        <v>93</v>
      </c>
      <c r="T104" s="148">
        <v>93</v>
      </c>
    </row>
    <row r="105" spans="2:20" ht="72.75" customHeight="1">
      <c r="B105" s="158" t="s">
        <v>167</v>
      </c>
      <c r="C105" s="149" t="s">
        <v>168</v>
      </c>
      <c r="D105" s="166" t="s">
        <v>164</v>
      </c>
      <c r="E105" s="166" t="s">
        <v>164</v>
      </c>
      <c r="F105" s="158"/>
      <c r="G105" s="158"/>
      <c r="H105" s="158"/>
      <c r="I105" s="158"/>
      <c r="J105" s="158"/>
      <c r="K105" s="158"/>
      <c r="L105" s="158"/>
      <c r="M105" s="158"/>
      <c r="N105" s="148">
        <v>89</v>
      </c>
      <c r="O105" s="148">
        <v>93</v>
      </c>
      <c r="P105" s="148">
        <v>97</v>
      </c>
      <c r="Q105" s="148">
        <v>100</v>
      </c>
      <c r="R105" s="148">
        <v>100</v>
      </c>
      <c r="S105" s="148">
        <v>105</v>
      </c>
      <c r="T105" s="148">
        <v>105</v>
      </c>
    </row>
    <row r="106" spans="2:20" ht="276" customHeight="1">
      <c r="B106" s="158" t="s">
        <v>169</v>
      </c>
      <c r="C106" s="149" t="s">
        <v>170</v>
      </c>
      <c r="D106" s="166" t="s">
        <v>164</v>
      </c>
      <c r="E106" s="166" t="s">
        <v>164</v>
      </c>
      <c r="F106" s="158"/>
      <c r="G106" s="158"/>
      <c r="H106" s="158"/>
      <c r="I106" s="158"/>
      <c r="J106" s="158"/>
      <c r="K106" s="158"/>
      <c r="L106" s="158"/>
      <c r="M106" s="158"/>
      <c r="N106" s="148">
        <v>95</v>
      </c>
      <c r="O106" s="148">
        <v>97</v>
      </c>
      <c r="P106" s="148">
        <v>100</v>
      </c>
      <c r="Q106" s="148">
        <v>100</v>
      </c>
      <c r="R106" s="148">
        <v>100</v>
      </c>
      <c r="S106" s="148">
        <v>100</v>
      </c>
      <c r="T106" s="148">
        <v>100</v>
      </c>
    </row>
    <row r="107" spans="2:20" ht="85.5">
      <c r="B107" s="294" t="s">
        <v>185</v>
      </c>
      <c r="C107" s="160" t="s">
        <v>123</v>
      </c>
      <c r="D107" s="292" t="s">
        <v>124</v>
      </c>
      <c r="E107" s="161" t="s">
        <v>62</v>
      </c>
      <c r="F107" s="162">
        <f t="shared" si="19"/>
        <v>25352405.78</v>
      </c>
      <c r="G107" s="163">
        <v>3108461.78</v>
      </c>
      <c r="H107" s="199">
        <f>3726909+110000</f>
        <v>3836909</v>
      </c>
      <c r="I107" s="164">
        <v>3681407</v>
      </c>
      <c r="J107" s="165">
        <v>3681407</v>
      </c>
      <c r="K107" s="165">
        <v>3681407</v>
      </c>
      <c r="L107" s="165">
        <v>3681407</v>
      </c>
      <c r="M107" s="165">
        <v>3681407</v>
      </c>
      <c r="N107" s="111"/>
      <c r="O107" s="112"/>
      <c r="P107" s="112"/>
      <c r="Q107" s="112"/>
      <c r="R107" s="112"/>
      <c r="S107" s="112"/>
      <c r="T107" s="113"/>
    </row>
    <row r="108" spans="2:20" ht="57.75" thickBot="1">
      <c r="B108" s="294"/>
      <c r="C108" s="135" t="s">
        <v>56</v>
      </c>
      <c r="D108" s="292"/>
      <c r="E108" s="68" t="s">
        <v>62</v>
      </c>
      <c r="F108" s="73">
        <f t="shared" si="19"/>
        <v>22173174.78</v>
      </c>
      <c r="G108" s="74">
        <v>2597640.78</v>
      </c>
      <c r="H108" s="200">
        <v>3262589</v>
      </c>
      <c r="I108" s="75">
        <v>3262589</v>
      </c>
      <c r="J108" s="75">
        <v>3262589</v>
      </c>
      <c r="K108" s="75">
        <v>3262589</v>
      </c>
      <c r="L108" s="75">
        <v>3262589</v>
      </c>
      <c r="M108" s="75">
        <v>3262589</v>
      </c>
      <c r="N108" s="76"/>
      <c r="O108" s="52"/>
      <c r="P108" s="52"/>
      <c r="Q108" s="52"/>
      <c r="R108" s="52"/>
      <c r="S108" s="52"/>
      <c r="T108" s="53"/>
    </row>
    <row r="109" spans="2:20" ht="48" customHeight="1" thickBot="1">
      <c r="B109" s="245" t="s">
        <v>125</v>
      </c>
      <c r="C109" s="290"/>
      <c r="D109" s="136"/>
      <c r="E109" s="116" t="s">
        <v>62</v>
      </c>
      <c r="F109" s="89">
        <f>G109+H109+I109+J109+K109+L109+M109</f>
        <v>25352405.78</v>
      </c>
      <c r="G109" s="90">
        <f>G107</f>
        <v>3108461.78</v>
      </c>
      <c r="H109" s="193">
        <f aca="true" t="shared" si="21" ref="H109:M109">H107</f>
        <v>3836909</v>
      </c>
      <c r="I109" s="105">
        <f t="shared" si="21"/>
        <v>3681407</v>
      </c>
      <c r="J109" s="105">
        <f t="shared" si="21"/>
        <v>3681407</v>
      </c>
      <c r="K109" s="105">
        <f t="shared" si="21"/>
        <v>3681407</v>
      </c>
      <c r="L109" s="105">
        <f t="shared" si="21"/>
        <v>3681407</v>
      </c>
      <c r="M109" s="105">
        <f t="shared" si="21"/>
        <v>3681407</v>
      </c>
      <c r="N109" s="91"/>
      <c r="O109" s="87"/>
      <c r="P109" s="87"/>
      <c r="Q109" s="87"/>
      <c r="R109" s="87"/>
      <c r="S109" s="87"/>
      <c r="T109" s="92"/>
    </row>
    <row r="110" spans="2:20" ht="54.75" customHeight="1" thickBot="1">
      <c r="B110" s="245" t="s">
        <v>126</v>
      </c>
      <c r="C110" s="290"/>
      <c r="D110" s="133"/>
      <c r="E110" s="134"/>
      <c r="F110" s="137">
        <f>SUM(G110:M110)</f>
        <v>2028999178.28</v>
      </c>
      <c r="G110" s="138">
        <f>G35+G49+G76+G84+G95+G102+G109</f>
        <v>273928060.06999993</v>
      </c>
      <c r="H110" s="138">
        <f aca="true" t="shared" si="22" ref="H110:M110">H35+H49+H76+H84+H95+H102+H109</f>
        <v>290361643.21</v>
      </c>
      <c r="I110" s="138">
        <f t="shared" si="22"/>
        <v>292941895</v>
      </c>
      <c r="J110" s="138">
        <f t="shared" si="22"/>
        <v>292941895</v>
      </c>
      <c r="K110" s="138">
        <f t="shared" si="22"/>
        <v>292941895</v>
      </c>
      <c r="L110" s="138">
        <f t="shared" si="22"/>
        <v>292941895</v>
      </c>
      <c r="M110" s="138">
        <f t="shared" si="22"/>
        <v>292941895</v>
      </c>
      <c r="N110" s="132"/>
      <c r="O110" s="133"/>
      <c r="P110" s="133"/>
      <c r="Q110" s="133"/>
      <c r="R110" s="133"/>
      <c r="S110" s="133"/>
      <c r="T110" s="134"/>
    </row>
    <row r="111" ht="15">
      <c r="H111" s="3"/>
    </row>
    <row r="112" ht="15">
      <c r="H112" s="3"/>
    </row>
    <row r="113" ht="15">
      <c r="H113" s="3"/>
    </row>
    <row r="114" spans="4:13" ht="15">
      <c r="D114" s="2" t="s">
        <v>182</v>
      </c>
      <c r="F114" s="201">
        <f>F25+F26+F44+F45+F46+F61+F62+F63+F81+F82+F83+F89+F100+F107+F48+F65+F74</f>
        <v>675235062.2800001</v>
      </c>
      <c r="G114" s="201">
        <f>G25+G26+G44+G45+G46+G61+G62+G63+G81+G82+G83+G89+G100+G107+G48+G65+G74</f>
        <v>95628477.07</v>
      </c>
      <c r="H114" s="204">
        <f aca="true" t="shared" si="23" ref="H114:M114">H25+H26+H44+H45+H46+H61+H62+H63+H81+H82+H83+H89+H100+H107+H48+H65+H74</f>
        <v>100418110.21</v>
      </c>
      <c r="I114" s="201">
        <f t="shared" si="23"/>
        <v>95837695</v>
      </c>
      <c r="J114" s="201">
        <f t="shared" si="23"/>
        <v>95837695</v>
      </c>
      <c r="K114" s="201">
        <f t="shared" si="23"/>
        <v>95837695</v>
      </c>
      <c r="L114" s="201">
        <f t="shared" si="23"/>
        <v>95837695</v>
      </c>
      <c r="M114" s="201">
        <f t="shared" si="23"/>
        <v>95837695</v>
      </c>
    </row>
    <row r="115" spans="7:8" ht="15">
      <c r="G115" s="139"/>
      <c r="H115" s="3"/>
    </row>
    <row r="116" spans="4:13" ht="15">
      <c r="D116" s="2" t="s">
        <v>183</v>
      </c>
      <c r="F116" s="201">
        <f>F15+F16+F17+F18+F27+F28+F32+F43+F47+F60+F64+F69+F73+F93</f>
        <v>1353764116</v>
      </c>
      <c r="G116" s="201">
        <f aca="true" t="shared" si="24" ref="G116:M116">G15+G16+G17+G18+G27+G28+G32+G43+G47+G60+G64+G69+G73+G93</f>
        <v>178299583</v>
      </c>
      <c r="H116" s="201">
        <f t="shared" si="24"/>
        <v>189943533</v>
      </c>
      <c r="I116" s="201">
        <f t="shared" si="24"/>
        <v>197104200</v>
      </c>
      <c r="J116" s="201">
        <f t="shared" si="24"/>
        <v>197104200</v>
      </c>
      <c r="K116" s="201">
        <f t="shared" si="24"/>
        <v>197104200</v>
      </c>
      <c r="L116" s="201">
        <f t="shared" si="24"/>
        <v>197104200</v>
      </c>
      <c r="M116" s="201">
        <f t="shared" si="24"/>
        <v>197104200</v>
      </c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</sheetData>
  <mergeCells count="60"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  <mergeCell ref="B84:C84"/>
    <mergeCell ref="D81:D84"/>
    <mergeCell ref="B85:T85"/>
    <mergeCell ref="B86:T86"/>
    <mergeCell ref="B87:T87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50:T50"/>
    <mergeCell ref="B51:T51"/>
    <mergeCell ref="B52:T52"/>
    <mergeCell ref="C60:C61"/>
    <mergeCell ref="B60:B61"/>
    <mergeCell ref="D60:D65"/>
    <mergeCell ref="B38:T38"/>
    <mergeCell ref="C43:C44"/>
    <mergeCell ref="B43:B44"/>
    <mergeCell ref="B49:C49"/>
    <mergeCell ref="D43:D48"/>
    <mergeCell ref="B29:C29"/>
    <mergeCell ref="B30:T30"/>
    <mergeCell ref="B34:C34"/>
    <mergeCell ref="B36:T36"/>
    <mergeCell ref="B37:T37"/>
    <mergeCell ref="B35:C35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</mergeCells>
  <printOptions horizontalCentered="1"/>
  <pageMargins left="0.1968503937007874" right="0.1968503937007874" top="0.2" bottom="0.19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2015-07-15T10:10:47Z</dcterms:modified>
  <cp:category/>
  <cp:version/>
  <cp:contentType/>
  <cp:contentStatus/>
</cp:coreProperties>
</file>