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56" windowHeight="12576"/>
  </bookViews>
  <sheets>
    <sheet name="Сведения о фин-ии" sheetId="1" r:id="rId1"/>
    <sheet name="для МП" sheetId="2" r:id="rId2"/>
  </sheets>
  <definedNames>
    <definedName name="_xlnm.Print_Area" localSheetId="0">'Сведения о фин-ии'!$B$1:$I$39</definedName>
  </definedNames>
  <calcPr calcId="181029"/>
</workbook>
</file>

<file path=xl/calcChain.xml><?xml version="1.0" encoding="utf-8"?>
<calcChain xmlns="http://schemas.openxmlformats.org/spreadsheetml/2006/main">
  <c r="I3" i="2" l="1"/>
  <c r="E98" i="2"/>
  <c r="D98" i="2"/>
  <c r="E95" i="2"/>
  <c r="D95" i="2"/>
  <c r="C94" i="2"/>
  <c r="C93" i="2"/>
  <c r="C92" i="2"/>
  <c r="C91" i="2"/>
  <c r="C90" i="2"/>
  <c r="C89" i="2"/>
  <c r="C88" i="2"/>
  <c r="C87" i="2"/>
  <c r="C86" i="2"/>
  <c r="C85" i="2"/>
  <c r="D82" i="2"/>
  <c r="E79" i="2"/>
  <c r="D79" i="2"/>
  <c r="C78" i="2"/>
  <c r="C77" i="2"/>
  <c r="C76" i="2"/>
  <c r="C75" i="2"/>
  <c r="C74" i="2"/>
  <c r="C73" i="2"/>
  <c r="C72" i="2"/>
  <c r="C71" i="2"/>
  <c r="C70" i="2"/>
  <c r="C69" i="2"/>
  <c r="E66" i="2"/>
  <c r="D66" i="2"/>
  <c r="C62" i="2"/>
  <c r="F62" i="2" s="1"/>
  <c r="C61" i="2"/>
  <c r="E50" i="2"/>
  <c r="D63" i="2"/>
  <c r="C59" i="2"/>
  <c r="C58" i="2"/>
  <c r="C57" i="2"/>
  <c r="C56" i="2"/>
  <c r="C55" i="2"/>
  <c r="C54" i="2"/>
  <c r="C53" i="2"/>
  <c r="D47" i="2"/>
  <c r="C46" i="2"/>
  <c r="F46" i="2" s="1"/>
  <c r="C45" i="2"/>
  <c r="F45" i="2" s="1"/>
  <c r="D34" i="2"/>
  <c r="C41" i="2"/>
  <c r="C40" i="2"/>
  <c r="C39" i="2"/>
  <c r="C38" i="2"/>
  <c r="C37" i="2"/>
  <c r="E20" i="2"/>
  <c r="D20" i="2"/>
  <c r="B20" i="2"/>
  <c r="I5" i="2"/>
  <c r="C10" i="2"/>
  <c r="C9" i="2"/>
  <c r="C8" i="2"/>
  <c r="C7" i="2"/>
  <c r="C6" i="2"/>
  <c r="C5" i="2"/>
  <c r="I6" i="2" l="1"/>
  <c r="B66" i="2"/>
  <c r="C66" i="2" s="1"/>
  <c r="B79" i="2"/>
  <c r="F79" i="2" s="1"/>
  <c r="I4" i="2"/>
  <c r="B50" i="2"/>
  <c r="D50" i="2"/>
  <c r="C50" i="2" s="1"/>
  <c r="F50" i="2" s="1"/>
  <c r="C79" i="2"/>
  <c r="C44" i="2"/>
  <c r="C34" i="2" s="1"/>
  <c r="C63" i="2"/>
  <c r="B82" i="2"/>
  <c r="C82" i="2" s="1"/>
  <c r="B98" i="2"/>
  <c r="E63" i="2"/>
  <c r="B47" i="2"/>
  <c r="F60" i="2"/>
  <c r="F61" i="2"/>
  <c r="C95" i="2"/>
  <c r="B34" i="2"/>
  <c r="B95" i="2"/>
  <c r="E47" i="2"/>
  <c r="B63" i="2"/>
  <c r="E34" i="2"/>
  <c r="I37" i="1"/>
  <c r="E15" i="2" s="1"/>
  <c r="H37" i="1"/>
  <c r="E14" i="2" s="1"/>
  <c r="G37" i="1"/>
  <c r="E13" i="2" s="1"/>
  <c r="F37" i="1"/>
  <c r="I36" i="1"/>
  <c r="D15" i="2" s="1"/>
  <c r="D16" i="2" s="1"/>
  <c r="H36" i="1"/>
  <c r="D14" i="2" s="1"/>
  <c r="G36" i="1"/>
  <c r="D13" i="2" s="1"/>
  <c r="F36" i="1"/>
  <c r="I38" i="1"/>
  <c r="C15" i="2" s="1"/>
  <c r="C2" i="2" s="1"/>
  <c r="H38" i="1"/>
  <c r="C14" i="2" s="1"/>
  <c r="G38" i="1"/>
  <c r="C13" i="2" s="1"/>
  <c r="I33" i="1"/>
  <c r="H33" i="1"/>
  <c r="G33" i="1"/>
  <c r="F32" i="1"/>
  <c r="I30" i="1"/>
  <c r="H30" i="1"/>
  <c r="F30" i="1" s="1"/>
  <c r="G30" i="1"/>
  <c r="F29" i="1"/>
  <c r="I27" i="1"/>
  <c r="H27" i="1"/>
  <c r="G27" i="1"/>
  <c r="F26" i="1"/>
  <c r="I24" i="1"/>
  <c r="H24" i="1"/>
  <c r="F24" i="1" s="1"/>
  <c r="G24" i="1"/>
  <c r="F23" i="1"/>
  <c r="I21" i="1"/>
  <c r="H21" i="1"/>
  <c r="G21" i="1"/>
  <c r="F20" i="1"/>
  <c r="H18" i="1"/>
  <c r="I18" i="1"/>
  <c r="G18" i="1"/>
  <c r="F17" i="1"/>
  <c r="I13" i="2" l="1"/>
  <c r="I11" i="2"/>
  <c r="I12" i="2"/>
  <c r="E2" i="2"/>
  <c r="C16" i="2"/>
  <c r="E16" i="2"/>
  <c r="D2" i="2"/>
  <c r="C47" i="2"/>
  <c r="F44" i="2"/>
  <c r="F63" i="2"/>
  <c r="F95" i="2"/>
  <c r="F34" i="2"/>
  <c r="I35" i="1"/>
  <c r="B15" i="2" s="1"/>
  <c r="F15" i="2" s="1"/>
  <c r="F27" i="1"/>
  <c r="H35" i="1"/>
  <c r="F21" i="1"/>
  <c r="F33" i="1"/>
  <c r="F38" i="1"/>
  <c r="G35" i="1"/>
  <c r="F18" i="1"/>
  <c r="I41" i="1" l="1"/>
  <c r="G41" i="1"/>
  <c r="B13" i="2"/>
  <c r="H41" i="1"/>
  <c r="B14" i="2"/>
  <c r="F35" i="1"/>
  <c r="F41" i="1" s="1"/>
  <c r="B2" i="2" l="1"/>
  <c r="F2" i="2" s="1"/>
  <c r="F14" i="2"/>
  <c r="I10" i="2"/>
  <c r="F13" i="2"/>
  <c r="B16" i="2"/>
</calcChain>
</file>

<file path=xl/sharedStrings.xml><?xml version="1.0" encoding="utf-8"?>
<sst xmlns="http://schemas.openxmlformats.org/spreadsheetml/2006/main" count="147" uniqueCount="76">
  <si>
    <t>№ п/п</t>
  </si>
  <si>
    <t>Наименование</t>
  </si>
  <si>
    <t>всего</t>
  </si>
  <si>
    <t>Местный бюджет</t>
  </si>
  <si>
    <t>областной бюджет</t>
  </si>
  <si>
    <t>федеральный бюджет</t>
  </si>
  <si>
    <t>Источник финансового обеспечения (расшифровать)</t>
  </si>
  <si>
    <t>СВЕДЕНИЯ
о финансировании структурных элементов муниципальной программы</t>
  </si>
  <si>
    <t>(наименование муниципальной программы)</t>
  </si>
  <si>
    <t xml:space="preserve">Участник муниципальной программы </t>
  </si>
  <si>
    <t>Объем средств на реализацию муниципальной программы на очередной финансовый год и плановый период (тыс. рублей)</t>
  </si>
  <si>
    <t>1.</t>
  </si>
  <si>
    <t>Результат 1</t>
  </si>
  <si>
    <t>Мероприятие 1.1.</t>
  </si>
  <si>
    <t>Итого по региональному проекту</t>
  </si>
  <si>
    <t>2.</t>
  </si>
  <si>
    <t>Итого по ведомственному проекту</t>
  </si>
  <si>
    <t xml:space="preserve">3. </t>
  </si>
  <si>
    <t xml:space="preserve">Итого по комплексу процессных мероприятий </t>
  </si>
  <si>
    <t>4.</t>
  </si>
  <si>
    <t>Отдельные мероприятия</t>
  </si>
  <si>
    <t>Всего по муниципальной программе, в том числе:</t>
  </si>
  <si>
    <t>местные бюджеты</t>
  </si>
  <si>
    <t>внебюджетные источники</t>
  </si>
  <si>
    <t>«Развитие культуры и молодежной политики в муниципальном образовании «город Десногорск» Смоленской области»</t>
  </si>
  <si>
    <t>Региональный проект</t>
  </si>
  <si>
    <t>очередной финансовый год 2022</t>
  </si>
  <si>
    <t>1-й год планово-го периода 2023</t>
  </si>
  <si>
    <t>2-й год планово-го периода 2024</t>
  </si>
  <si>
    <t xml:space="preserve">Ведомственный проект </t>
  </si>
  <si>
    <t>Мероприятие 1 Организация и проведение мероприятий в области молодёжной политики</t>
  </si>
  <si>
    <t>5.</t>
  </si>
  <si>
    <t>6.</t>
  </si>
  <si>
    <t>7.</t>
  </si>
  <si>
    <t>8.</t>
  </si>
  <si>
    <t>Мероприятие 1 Организация и проведение мероприятий культурно-массового характера</t>
  </si>
  <si>
    <t>9.</t>
  </si>
  <si>
    <t>Мероприятие 1 Расходы на обеспечение деятельности муниципальных учреждений</t>
  </si>
  <si>
    <t>Мероприятие 1 Расходы на обеспечение функций органов местного самоуправления</t>
  </si>
  <si>
    <t>Комплекс процессных мероприятий 1. «Реализация молодежной политики»</t>
  </si>
  <si>
    <t>Комплекс процессных мероприятий 2. «Библиотечное обслуживание населения»</t>
  </si>
  <si>
    <t>Комплекс процессных мероприятий 3. «Развитие культурно-досуговой деятельности»</t>
  </si>
  <si>
    <t>Комплекс процессных мероприятий 4. «Развитие музейной деятельности»</t>
  </si>
  <si>
    <t>Комплекс процессных мероприятий 5. «Обеспечение деятельности органов местного самоуправления»</t>
  </si>
  <si>
    <t>Комплекс процессных мероприятий 6. «Культурно – массовые мероприятия»</t>
  </si>
  <si>
    <t>МБУ «Десногорская библиотека»</t>
  </si>
  <si>
    <t>МБУ «ЦК и МП» 
г. Десногорска</t>
  </si>
  <si>
    <t>МБУК «Десногорский ИКМ»</t>
  </si>
  <si>
    <t>«ККС и МП» Администрации 
г. Десногорска</t>
  </si>
  <si>
    <t>Общ</t>
  </si>
  <si>
    <t>мест</t>
  </si>
  <si>
    <t>фед</t>
  </si>
  <si>
    <t>обл</t>
  </si>
  <si>
    <t>Всего</t>
  </si>
  <si>
    <t>Год</t>
  </si>
  <si>
    <t>Общий объем (тыс.руб.)</t>
  </si>
  <si>
    <t>из них за счет средств (тыс.руб.):</t>
  </si>
  <si>
    <t>местного бюджета</t>
  </si>
  <si>
    <t>федерально-го бюджета</t>
  </si>
  <si>
    <t>Всего:</t>
  </si>
  <si>
    <t>Молодежная политика</t>
  </si>
  <si>
    <t>Доп.образование</t>
  </si>
  <si>
    <t>областно-го бюджета</t>
  </si>
  <si>
    <t>Библиотека</t>
  </si>
  <si>
    <t>ЦКиМП</t>
  </si>
  <si>
    <t>ИКМ</t>
  </si>
  <si>
    <t>средства внебюджетных источников – 0 тыс. рублей.</t>
  </si>
  <si>
    <t>тыс. рублей, из них:</t>
  </si>
  <si>
    <t>МБ</t>
  </si>
  <si>
    <t>ФБ</t>
  </si>
  <si>
    <t>средства областного бюджета –</t>
  </si>
  <si>
    <t xml:space="preserve">средства местного бюджета – </t>
  </si>
  <si>
    <t>Этап 2013-2021</t>
  </si>
  <si>
    <t xml:space="preserve">Общий объем финансирования </t>
  </si>
  <si>
    <t xml:space="preserve">средства федерального бюджета  </t>
  </si>
  <si>
    <t>Этап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</si>
</sst>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Continuous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/>
    <xf numFmtId="164" fontId="1" fillId="0" borderId="0" xfId="0" applyNumberFormat="1" applyFont="1"/>
    <xf numFmtId="4" fontId="1" fillId="0" borderId="0" xfId="0" applyNumberFormat="1" applyFont="1"/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9" xfId="0" applyNumberFormat="1" applyFont="1" applyBorder="1"/>
    <xf numFmtId="164" fontId="1" fillId="0" borderId="8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0" borderId="0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/>
    <xf numFmtId="164" fontId="1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view="pageBreakPreview" topLeftCell="A28" zoomScale="85" zoomScaleNormal="60" zoomScaleSheetLayoutView="85" workbookViewId="0">
      <selection activeCell="G38" sqref="G38"/>
    </sheetView>
  </sheetViews>
  <sheetFormatPr defaultColWidth="9.109375" defaultRowHeight="15.6" x14ac:dyDescent="0.3"/>
  <cols>
    <col min="1" max="1" width="8.44140625" style="6" customWidth="1"/>
    <col min="2" max="2" width="7.44140625" style="6" customWidth="1"/>
    <col min="3" max="3" width="63.88671875" style="6" customWidth="1"/>
    <col min="4" max="4" width="30" style="6" customWidth="1"/>
    <col min="5" max="9" width="17.109375" style="6" customWidth="1"/>
    <col min="10" max="12" width="14.44140625" style="6" customWidth="1"/>
    <col min="13" max="13" width="12.109375" style="6" bestFit="1" customWidth="1"/>
    <col min="14" max="14" width="10.6640625" style="6" bestFit="1" customWidth="1"/>
    <col min="15" max="16384" width="9.109375" style="6"/>
  </cols>
  <sheetData>
    <row r="1" spans="2:11" x14ac:dyDescent="0.3">
      <c r="B1" s="48" t="s">
        <v>7</v>
      </c>
      <c r="C1" s="48"/>
      <c r="D1" s="48"/>
      <c r="E1" s="48"/>
      <c r="F1" s="48"/>
      <c r="G1" s="48"/>
      <c r="H1" s="48"/>
      <c r="I1" s="48"/>
      <c r="J1" s="7"/>
      <c r="K1" s="7"/>
    </row>
    <row r="2" spans="2:11" x14ac:dyDescent="0.3">
      <c r="B2" s="50" t="s">
        <v>24</v>
      </c>
      <c r="C2" s="50"/>
      <c r="D2" s="50"/>
      <c r="E2" s="50"/>
      <c r="F2" s="50"/>
      <c r="G2" s="50"/>
      <c r="H2" s="50"/>
      <c r="I2" s="50"/>
      <c r="J2" s="8"/>
      <c r="K2" s="8"/>
    </row>
    <row r="3" spans="2:11" x14ac:dyDescent="0.3">
      <c r="B3" s="49" t="s">
        <v>8</v>
      </c>
      <c r="C3" s="49"/>
      <c r="D3" s="49"/>
      <c r="E3" s="49"/>
      <c r="F3" s="49"/>
      <c r="G3" s="49"/>
      <c r="H3" s="49"/>
      <c r="I3" s="49"/>
      <c r="J3" s="8"/>
      <c r="K3" s="8"/>
    </row>
    <row r="5" spans="2:11" ht="33.6" customHeight="1" x14ac:dyDescent="0.3">
      <c r="B5" s="55" t="s">
        <v>0</v>
      </c>
      <c r="C5" s="55" t="s">
        <v>1</v>
      </c>
      <c r="D5" s="55" t="s">
        <v>9</v>
      </c>
      <c r="E5" s="56" t="s">
        <v>6</v>
      </c>
      <c r="F5" s="55" t="s">
        <v>10</v>
      </c>
      <c r="G5" s="55"/>
      <c r="H5" s="55"/>
      <c r="I5" s="55"/>
    </row>
    <row r="6" spans="2:11" ht="46.8" x14ac:dyDescent="0.3">
      <c r="B6" s="55"/>
      <c r="C6" s="55"/>
      <c r="D6" s="55"/>
      <c r="E6" s="57"/>
      <c r="F6" s="2" t="s">
        <v>2</v>
      </c>
      <c r="G6" s="3" t="s">
        <v>26</v>
      </c>
      <c r="H6" s="3" t="s">
        <v>27</v>
      </c>
      <c r="I6" s="3" t="s">
        <v>28</v>
      </c>
    </row>
    <row r="7" spans="2:11" x14ac:dyDescent="0.3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2:11" ht="16.2" x14ac:dyDescent="0.3">
      <c r="B8" s="55" t="s">
        <v>11</v>
      </c>
      <c r="C8" s="4" t="s">
        <v>25</v>
      </c>
      <c r="D8" s="5"/>
      <c r="E8" s="5"/>
      <c r="F8" s="5"/>
      <c r="G8" s="5"/>
      <c r="H8" s="5"/>
      <c r="I8" s="5"/>
    </row>
    <row r="9" spans="2:11" ht="16.2" x14ac:dyDescent="0.3">
      <c r="B9" s="55"/>
      <c r="C9" s="4" t="s">
        <v>12</v>
      </c>
      <c r="D9" s="5"/>
      <c r="E9" s="5"/>
      <c r="F9" s="5"/>
      <c r="G9" s="5"/>
      <c r="H9" s="5"/>
      <c r="I9" s="5"/>
    </row>
    <row r="10" spans="2:11" ht="16.2" x14ac:dyDescent="0.3">
      <c r="B10" s="55"/>
      <c r="C10" s="4" t="s">
        <v>13</v>
      </c>
      <c r="D10" s="5"/>
      <c r="E10" s="5"/>
      <c r="F10" s="5"/>
      <c r="G10" s="5"/>
      <c r="H10" s="5"/>
      <c r="I10" s="5"/>
    </row>
    <row r="11" spans="2:11" ht="16.2" x14ac:dyDescent="0.3">
      <c r="B11" s="54" t="s">
        <v>14</v>
      </c>
      <c r="C11" s="54"/>
      <c r="D11" s="5"/>
      <c r="E11" s="5"/>
      <c r="F11" s="5"/>
      <c r="G11" s="5"/>
      <c r="H11" s="5"/>
      <c r="I11" s="5"/>
    </row>
    <row r="12" spans="2:11" ht="16.2" x14ac:dyDescent="0.3">
      <c r="B12" s="55" t="s">
        <v>15</v>
      </c>
      <c r="C12" s="4" t="s">
        <v>29</v>
      </c>
      <c r="D12" s="5"/>
      <c r="E12" s="5"/>
      <c r="F12" s="5"/>
      <c r="G12" s="5"/>
      <c r="H12" s="5"/>
      <c r="I12" s="5"/>
    </row>
    <row r="13" spans="2:11" ht="16.2" x14ac:dyDescent="0.3">
      <c r="B13" s="55"/>
      <c r="C13" s="4" t="s">
        <v>12</v>
      </c>
      <c r="D13" s="5"/>
      <c r="E13" s="5"/>
      <c r="F13" s="5"/>
      <c r="G13" s="5"/>
      <c r="H13" s="5"/>
      <c r="I13" s="5"/>
    </row>
    <row r="14" spans="2:11" ht="16.2" x14ac:dyDescent="0.3">
      <c r="B14" s="55"/>
      <c r="C14" s="4" t="s">
        <v>13</v>
      </c>
      <c r="D14" s="5"/>
      <c r="E14" s="5"/>
      <c r="F14" s="5"/>
      <c r="G14" s="5"/>
      <c r="H14" s="5"/>
      <c r="I14" s="5"/>
    </row>
    <row r="15" spans="2:11" ht="16.2" x14ac:dyDescent="0.3">
      <c r="B15" s="54" t="s">
        <v>16</v>
      </c>
      <c r="C15" s="54"/>
      <c r="D15" s="5"/>
      <c r="E15" s="5"/>
      <c r="F15" s="5"/>
      <c r="G15" s="5"/>
      <c r="H15" s="5"/>
      <c r="I15" s="5"/>
    </row>
    <row r="16" spans="2:11" ht="31.2" x14ac:dyDescent="0.3">
      <c r="B16" s="56" t="s">
        <v>17</v>
      </c>
      <c r="C16" s="4" t="s">
        <v>39</v>
      </c>
      <c r="D16" s="13"/>
      <c r="E16" s="13"/>
      <c r="F16" s="13"/>
      <c r="G16" s="13"/>
      <c r="H16" s="13"/>
      <c r="I16" s="13"/>
    </row>
    <row r="17" spans="2:9" ht="31.2" x14ac:dyDescent="0.3">
      <c r="B17" s="58"/>
      <c r="C17" s="4" t="s">
        <v>30</v>
      </c>
      <c r="D17" s="2" t="s">
        <v>48</v>
      </c>
      <c r="E17" s="2" t="s">
        <v>3</v>
      </c>
      <c r="F17" s="1">
        <f>SUM(G17:I17)</f>
        <v>97</v>
      </c>
      <c r="G17" s="1">
        <v>15</v>
      </c>
      <c r="H17" s="1">
        <v>41</v>
      </c>
      <c r="I17" s="1">
        <v>41</v>
      </c>
    </row>
    <row r="18" spans="2:9" x14ac:dyDescent="0.3">
      <c r="B18" s="59" t="s">
        <v>18</v>
      </c>
      <c r="C18" s="59"/>
      <c r="D18" s="15"/>
      <c r="E18" s="15"/>
      <c r="F18" s="16">
        <f>SUM(G18:I18)</f>
        <v>97</v>
      </c>
      <c r="G18" s="16">
        <f>SUM(G17)</f>
        <v>15</v>
      </c>
      <c r="H18" s="16">
        <f t="shared" ref="H18:I18" si="0">SUM(H17)</f>
        <v>41</v>
      </c>
      <c r="I18" s="16">
        <f t="shared" si="0"/>
        <v>41</v>
      </c>
    </row>
    <row r="19" spans="2:9" ht="33" customHeight="1" x14ac:dyDescent="0.3">
      <c r="B19" s="56" t="s">
        <v>19</v>
      </c>
      <c r="C19" s="4" t="s">
        <v>40</v>
      </c>
      <c r="D19" s="13"/>
      <c r="E19" s="13"/>
      <c r="F19" s="14"/>
      <c r="G19" s="14"/>
      <c r="H19" s="14"/>
      <c r="I19" s="14"/>
    </row>
    <row r="20" spans="2:9" ht="31.2" x14ac:dyDescent="0.3">
      <c r="B20" s="58"/>
      <c r="C20" s="4" t="s">
        <v>37</v>
      </c>
      <c r="D20" s="18" t="s">
        <v>45</v>
      </c>
      <c r="E20" s="2" t="s">
        <v>3</v>
      </c>
      <c r="F20" s="1">
        <f>SUM(G20:I20)</f>
        <v>28924.100000000002</v>
      </c>
      <c r="G20" s="1">
        <v>10279.700000000001</v>
      </c>
      <c r="H20" s="1">
        <v>9322.2000000000007</v>
      </c>
      <c r="I20" s="1">
        <v>9322.2000000000007</v>
      </c>
    </row>
    <row r="21" spans="2:9" x14ac:dyDescent="0.3">
      <c r="B21" s="59" t="s">
        <v>18</v>
      </c>
      <c r="C21" s="59"/>
      <c r="D21" s="19"/>
      <c r="E21" s="15"/>
      <c r="F21" s="16">
        <f>SUM(G21:I21)</f>
        <v>28924.100000000002</v>
      </c>
      <c r="G21" s="16">
        <f>SUM(G20)</f>
        <v>10279.700000000001</v>
      </c>
      <c r="H21" s="16">
        <f t="shared" ref="H21" si="1">SUM(H20)</f>
        <v>9322.2000000000007</v>
      </c>
      <c r="I21" s="16">
        <f t="shared" ref="I21" si="2">SUM(I20)</f>
        <v>9322.2000000000007</v>
      </c>
    </row>
    <row r="22" spans="2:9" ht="31.2" x14ac:dyDescent="0.3">
      <c r="B22" s="56" t="s">
        <v>31</v>
      </c>
      <c r="C22" s="4" t="s">
        <v>41</v>
      </c>
      <c r="D22" s="20"/>
      <c r="E22" s="13"/>
      <c r="F22" s="14"/>
      <c r="G22" s="14"/>
      <c r="H22" s="14"/>
      <c r="I22" s="14"/>
    </row>
    <row r="23" spans="2:9" ht="31.2" x14ac:dyDescent="0.3">
      <c r="B23" s="58"/>
      <c r="C23" s="4" t="s">
        <v>37</v>
      </c>
      <c r="D23" s="18" t="s">
        <v>46</v>
      </c>
      <c r="E23" s="2" t="s">
        <v>3</v>
      </c>
      <c r="F23" s="1">
        <f>SUM(G23:I23)</f>
        <v>41121.9</v>
      </c>
      <c r="G23" s="1">
        <v>14343.5</v>
      </c>
      <c r="H23" s="1">
        <v>13389.2</v>
      </c>
      <c r="I23" s="1">
        <v>13389.2</v>
      </c>
    </row>
    <row r="24" spans="2:9" x14ac:dyDescent="0.3">
      <c r="B24" s="59" t="s">
        <v>18</v>
      </c>
      <c r="C24" s="59"/>
      <c r="D24" s="19"/>
      <c r="E24" s="15"/>
      <c r="F24" s="16">
        <f>SUM(G24:I24)</f>
        <v>41121.9</v>
      </c>
      <c r="G24" s="16">
        <f>SUM(G23)</f>
        <v>14343.5</v>
      </c>
      <c r="H24" s="16">
        <f t="shared" ref="H24" si="3">SUM(H23)</f>
        <v>13389.2</v>
      </c>
      <c r="I24" s="16">
        <f t="shared" ref="I24" si="4">SUM(I23)</f>
        <v>13389.2</v>
      </c>
    </row>
    <row r="25" spans="2:9" ht="31.2" x14ac:dyDescent="0.3">
      <c r="B25" s="56" t="s">
        <v>32</v>
      </c>
      <c r="C25" s="4" t="s">
        <v>42</v>
      </c>
      <c r="D25" s="20"/>
      <c r="E25" s="13"/>
      <c r="F25" s="14"/>
      <c r="G25" s="14"/>
      <c r="H25" s="14"/>
      <c r="I25" s="14"/>
    </row>
    <row r="26" spans="2:9" ht="31.2" x14ac:dyDescent="0.3">
      <c r="B26" s="58"/>
      <c r="C26" s="4" t="s">
        <v>37</v>
      </c>
      <c r="D26" s="18" t="s">
        <v>47</v>
      </c>
      <c r="E26" s="2" t="s">
        <v>3</v>
      </c>
      <c r="F26" s="1">
        <f>SUM(G26:I26)</f>
        <v>11805.6</v>
      </c>
      <c r="G26" s="1">
        <v>3920.8</v>
      </c>
      <c r="H26" s="1">
        <v>3942.4</v>
      </c>
      <c r="I26" s="1">
        <v>3942.4</v>
      </c>
    </row>
    <row r="27" spans="2:9" x14ac:dyDescent="0.3">
      <c r="B27" s="59" t="s">
        <v>18</v>
      </c>
      <c r="C27" s="59"/>
      <c r="D27" s="19"/>
      <c r="E27" s="15"/>
      <c r="F27" s="16">
        <f>SUM(G27:I27)</f>
        <v>11805.6</v>
      </c>
      <c r="G27" s="16">
        <f>SUM(G26)</f>
        <v>3920.8</v>
      </c>
      <c r="H27" s="16">
        <f t="shared" ref="H27" si="5">SUM(H26)</f>
        <v>3942.4</v>
      </c>
      <c r="I27" s="16">
        <f t="shared" ref="I27" si="6">SUM(I26)</f>
        <v>3942.4</v>
      </c>
    </row>
    <row r="28" spans="2:9" ht="31.2" x14ac:dyDescent="0.3">
      <c r="B28" s="56" t="s">
        <v>33</v>
      </c>
      <c r="C28" s="4" t="s">
        <v>43</v>
      </c>
      <c r="D28" s="20"/>
      <c r="E28" s="13"/>
      <c r="F28" s="14"/>
      <c r="G28" s="14"/>
      <c r="H28" s="14"/>
      <c r="I28" s="14"/>
    </row>
    <row r="29" spans="2:9" ht="31.2" x14ac:dyDescent="0.3">
      <c r="B29" s="58"/>
      <c r="C29" s="4" t="s">
        <v>38</v>
      </c>
      <c r="D29" s="18" t="s">
        <v>48</v>
      </c>
      <c r="E29" s="2" t="s">
        <v>3</v>
      </c>
      <c r="F29" s="1">
        <f>SUM(G29:I29)</f>
        <v>6609.4</v>
      </c>
      <c r="G29" s="1">
        <v>2116.8000000000002</v>
      </c>
      <c r="H29" s="1">
        <v>2205.6</v>
      </c>
      <c r="I29" s="1">
        <v>2287</v>
      </c>
    </row>
    <row r="30" spans="2:9" x14ac:dyDescent="0.3">
      <c r="B30" s="59" t="s">
        <v>18</v>
      </c>
      <c r="C30" s="59"/>
      <c r="D30" s="15"/>
      <c r="E30" s="15"/>
      <c r="F30" s="16">
        <f>SUM(G30:I30)</f>
        <v>6609.4</v>
      </c>
      <c r="G30" s="16">
        <f>SUM(G29)</f>
        <v>2116.8000000000002</v>
      </c>
      <c r="H30" s="16">
        <f t="shared" ref="H30" si="7">SUM(H29)</f>
        <v>2205.6</v>
      </c>
      <c r="I30" s="16">
        <f t="shared" ref="I30" si="8">SUM(I29)</f>
        <v>2287</v>
      </c>
    </row>
    <row r="31" spans="2:9" ht="30" customHeight="1" x14ac:dyDescent="0.3">
      <c r="B31" s="56" t="s">
        <v>34</v>
      </c>
      <c r="C31" s="4" t="s">
        <v>44</v>
      </c>
      <c r="D31" s="13"/>
      <c r="E31" s="13"/>
      <c r="F31" s="14"/>
      <c r="G31" s="14"/>
      <c r="H31" s="14"/>
      <c r="I31" s="14"/>
    </row>
    <row r="32" spans="2:9" ht="31.2" x14ac:dyDescent="0.3">
      <c r="B32" s="58"/>
      <c r="C32" s="4" t="s">
        <v>35</v>
      </c>
      <c r="D32" s="2" t="s">
        <v>48</v>
      </c>
      <c r="E32" s="2" t="s">
        <v>3</v>
      </c>
      <c r="F32" s="1">
        <f>SUM(G32:I32)</f>
        <v>190</v>
      </c>
      <c r="G32" s="1">
        <v>35</v>
      </c>
      <c r="H32" s="1">
        <v>77.5</v>
      </c>
      <c r="I32" s="1">
        <v>77.5</v>
      </c>
    </row>
    <row r="33" spans="2:9" x14ac:dyDescent="0.3">
      <c r="B33" s="59" t="s">
        <v>18</v>
      </c>
      <c r="C33" s="59"/>
      <c r="D33" s="15"/>
      <c r="E33" s="15"/>
      <c r="F33" s="16">
        <f>SUM(G33:I33)</f>
        <v>190</v>
      </c>
      <c r="G33" s="16">
        <f>SUM(G32)</f>
        <v>35</v>
      </c>
      <c r="H33" s="16">
        <f t="shared" ref="H33" si="9">SUM(H32)</f>
        <v>77.5</v>
      </c>
      <c r="I33" s="16">
        <f t="shared" ref="I33" si="10">SUM(I32)</f>
        <v>77.5</v>
      </c>
    </row>
    <row r="34" spans="2:9" x14ac:dyDescent="0.3">
      <c r="B34" s="2" t="s">
        <v>36</v>
      </c>
      <c r="C34" s="4" t="s">
        <v>20</v>
      </c>
      <c r="D34" s="13"/>
      <c r="E34" s="13"/>
      <c r="F34" s="1"/>
      <c r="G34" s="1"/>
      <c r="H34" s="1"/>
      <c r="I34" s="1"/>
    </row>
    <row r="35" spans="2:9" x14ac:dyDescent="0.3">
      <c r="B35" s="51" t="s">
        <v>21</v>
      </c>
      <c r="C35" s="52"/>
      <c r="D35" s="52"/>
      <c r="E35" s="53"/>
      <c r="F35" s="16">
        <f>SUM(F33,F30,F27,F24,F21,F18)</f>
        <v>88748</v>
      </c>
      <c r="G35" s="16">
        <f t="shared" ref="G35:I35" si="11">SUM(G33,G30,G27,G24,G21,G18)</f>
        <v>30710.799999999999</v>
      </c>
      <c r="H35" s="16">
        <f t="shared" si="11"/>
        <v>28977.9</v>
      </c>
      <c r="I35" s="16">
        <f t="shared" si="11"/>
        <v>29059.3</v>
      </c>
    </row>
    <row r="36" spans="2:9" x14ac:dyDescent="0.3">
      <c r="B36" s="51" t="s">
        <v>5</v>
      </c>
      <c r="C36" s="52"/>
      <c r="D36" s="52"/>
      <c r="E36" s="53"/>
      <c r="F36" s="16">
        <f>SUMIF($E$16:$E$32,"федераль*",$F$16:$F$32)</f>
        <v>0</v>
      </c>
      <c r="G36" s="16">
        <f>SUMIF($E$16:$E$32,"федераль*",$G$16:$G$32)</f>
        <v>0</v>
      </c>
      <c r="H36" s="16">
        <f>SUMIF($E$16:$E$32,"федераль*",$H$16:$H$32)</f>
        <v>0</v>
      </c>
      <c r="I36" s="16">
        <f>SUMIF($E$16:$E$32,"федераль*",$I$16:$I$32)</f>
        <v>0</v>
      </c>
    </row>
    <row r="37" spans="2:9" x14ac:dyDescent="0.3">
      <c r="B37" s="51" t="s">
        <v>4</v>
      </c>
      <c r="C37" s="52"/>
      <c r="D37" s="52"/>
      <c r="E37" s="53"/>
      <c r="F37" s="16">
        <f>SUMIF($E$16:$E$32,"област*",$F$16:$F$32)</f>
        <v>0</v>
      </c>
      <c r="G37" s="16">
        <f>SUMIF($E$16:$E$32,"област*",$G$16:$G$32)</f>
        <v>0</v>
      </c>
      <c r="H37" s="16">
        <f>SUMIF($E$16:$E$32,"област*",$H$16:$H$32)</f>
        <v>0</v>
      </c>
      <c r="I37" s="16">
        <f>SUMIF($E$16:$E$32,"област*",$I$16:$I$32)</f>
        <v>0</v>
      </c>
    </row>
    <row r="38" spans="2:9" x14ac:dyDescent="0.3">
      <c r="B38" s="51" t="s">
        <v>22</v>
      </c>
      <c r="C38" s="52"/>
      <c r="D38" s="52"/>
      <c r="E38" s="53"/>
      <c r="F38" s="16">
        <f>SUMIF($E$16:$E$32,"местный*",$F$16:$F$32)</f>
        <v>88748</v>
      </c>
      <c r="G38" s="16">
        <f>SUMIF($E$16:$E$32,"местный*",$G$16:$G$32)</f>
        <v>30710.799999999999</v>
      </c>
      <c r="H38" s="16">
        <f>SUMIF($E$16:$E$32,"местный*",$H$16:$H$32)</f>
        <v>28977.9</v>
      </c>
      <c r="I38" s="16">
        <f>SUMIF($E$16:$E$32,"местный*",$I$16:$I$32)</f>
        <v>29059.300000000003</v>
      </c>
    </row>
    <row r="39" spans="2:9" x14ac:dyDescent="0.3">
      <c r="B39" s="51" t="s">
        <v>23</v>
      </c>
      <c r="C39" s="52"/>
      <c r="D39" s="52"/>
      <c r="E39" s="53"/>
      <c r="F39" s="16">
        <v>0</v>
      </c>
      <c r="G39" s="16">
        <v>0</v>
      </c>
      <c r="H39" s="16">
        <v>0</v>
      </c>
      <c r="I39" s="16">
        <v>0</v>
      </c>
    </row>
    <row r="41" spans="2:9" x14ac:dyDescent="0.3">
      <c r="F41" s="17">
        <f>SUM(F36:F39)-F35</f>
        <v>0</v>
      </c>
      <c r="G41" s="17">
        <f t="shared" ref="G41:I41" si="12">SUM(G36:G39)-G35</f>
        <v>0</v>
      </c>
      <c r="H41" s="17">
        <f t="shared" si="12"/>
        <v>0</v>
      </c>
      <c r="I41" s="17">
        <f t="shared" si="12"/>
        <v>0</v>
      </c>
    </row>
    <row r="53" s="9" customFormat="1" x14ac:dyDescent="0.3"/>
    <row r="54" s="9" customFormat="1" x14ac:dyDescent="0.3"/>
    <row r="66" s="10" customFormat="1" x14ac:dyDescent="0.3"/>
    <row r="80" s="10" customFormat="1" x14ac:dyDescent="0.3"/>
    <row r="81" s="10" customFormat="1" x14ac:dyDescent="0.3"/>
    <row r="82" s="10" customFormat="1" x14ac:dyDescent="0.3"/>
    <row r="84" s="10" customFormat="1" x14ac:dyDescent="0.3"/>
    <row r="85" s="10" customFormat="1" x14ac:dyDescent="0.3"/>
    <row r="86" s="10" customFormat="1" x14ac:dyDescent="0.3"/>
    <row r="87" s="10" customFormat="1" x14ac:dyDescent="0.3"/>
    <row r="88" s="10" customFormat="1" x14ac:dyDescent="0.3"/>
    <row r="89" s="10" customFormat="1" x14ac:dyDescent="0.3"/>
    <row r="90" s="10" customFormat="1" x14ac:dyDescent="0.3"/>
    <row r="91" s="10" customFormat="1" x14ac:dyDescent="0.3"/>
    <row r="92" s="10" customFormat="1" x14ac:dyDescent="0.3"/>
    <row r="93" s="10" customFormat="1" x14ac:dyDescent="0.3"/>
    <row r="94" s="10" customFormat="1" x14ac:dyDescent="0.3"/>
    <row r="95" s="10" customFormat="1" x14ac:dyDescent="0.3"/>
    <row r="117" spans="1:4" x14ac:dyDescent="0.3">
      <c r="A117" s="11"/>
      <c r="B117" s="11"/>
      <c r="C117" s="11"/>
      <c r="D117" s="12"/>
    </row>
  </sheetData>
  <mergeCells count="29">
    <mergeCell ref="B37:E37"/>
    <mergeCell ref="B38:E38"/>
    <mergeCell ref="B39:E39"/>
    <mergeCell ref="B16:B17"/>
    <mergeCell ref="B18:C18"/>
    <mergeCell ref="B19:B20"/>
    <mergeCell ref="B21:C21"/>
    <mergeCell ref="B33:C33"/>
    <mergeCell ref="B25:B26"/>
    <mergeCell ref="B27:C27"/>
    <mergeCell ref="B22:B23"/>
    <mergeCell ref="B24:C24"/>
    <mergeCell ref="B31:B32"/>
    <mergeCell ref="B28:B29"/>
    <mergeCell ref="B30:C30"/>
    <mergeCell ref="B1:I1"/>
    <mergeCell ref="B3:I3"/>
    <mergeCell ref="B2:I2"/>
    <mergeCell ref="B35:E35"/>
    <mergeCell ref="B36:E36"/>
    <mergeCell ref="B15:C15"/>
    <mergeCell ref="B11:C11"/>
    <mergeCell ref="B12:B14"/>
    <mergeCell ref="F5:I5"/>
    <mergeCell ref="B8:B10"/>
    <mergeCell ref="E5:E6"/>
    <mergeCell ref="B5:B6"/>
    <mergeCell ref="C5:C6"/>
    <mergeCell ref="D5:D6"/>
  </mergeCells>
  <printOptions horizontalCentered="1"/>
  <pageMargins left="0.39370078740157483" right="0.19685039370078741" top="0.47244094488188981" bottom="0.39370078740157483" header="0.31496062992125984" footer="0.15748031496062992"/>
  <pageSetup paperSize="8" firstPageNumber="22" fitToWidth="0" fitToHeight="0" orientation="landscape" useFirstPageNumber="1" r:id="rId1"/>
  <headerFooter>
    <oddHeader>&amp;C&amp;P</oddHeader>
  </headerFooter>
  <rowBreaks count="1" manualBreakCount="1">
    <brk id="30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workbookViewId="0">
      <selection activeCell="B15" sqref="B15"/>
    </sheetView>
  </sheetViews>
  <sheetFormatPr defaultColWidth="8.6640625" defaultRowHeight="15.6" x14ac:dyDescent="0.3"/>
  <cols>
    <col min="1" max="1" width="11.109375" style="21" customWidth="1"/>
    <col min="2" max="2" width="9.6640625" style="22" customWidth="1"/>
    <col min="3" max="3" width="11.109375" style="22" customWidth="1"/>
    <col min="4" max="4" width="11.88671875" style="22" customWidth="1"/>
    <col min="5" max="5" width="11.109375" style="22" customWidth="1"/>
    <col min="6" max="6" width="9.109375" style="22" customWidth="1"/>
    <col min="7" max="7" width="8.6640625" style="23"/>
    <col min="8" max="8" width="33.21875" style="23" customWidth="1"/>
    <col min="9" max="9" width="14.44140625" style="23" customWidth="1"/>
    <col min="10" max="10" width="14.5546875" style="23" customWidth="1"/>
    <col min="11" max="11" width="2.77734375" style="23" customWidth="1"/>
    <col min="12" max="12" width="2.88671875" style="23" customWidth="1"/>
    <col min="13" max="14" width="2.77734375" style="23" customWidth="1"/>
    <col min="15" max="15" width="3.33203125" style="23" customWidth="1"/>
    <col min="16" max="16" width="2.77734375" style="23" customWidth="1"/>
    <col min="17" max="17" width="3.44140625" style="23" customWidth="1"/>
    <col min="18" max="18" width="2.5546875" style="23" customWidth="1"/>
    <col min="19" max="19" width="2.21875" style="23" customWidth="1"/>
    <col min="20" max="20" width="2.109375" style="23" customWidth="1"/>
    <col min="21" max="21" width="3.109375" style="23" customWidth="1"/>
    <col min="22" max="22" width="2.33203125" style="23" customWidth="1"/>
    <col min="23" max="23" width="2" style="23" customWidth="1"/>
    <col min="24" max="24" width="3.21875" style="23" customWidth="1"/>
    <col min="25" max="48" width="2.77734375" style="23" customWidth="1"/>
    <col min="49" max="90" width="2.77734375" style="21" customWidth="1"/>
    <col min="91" max="256" width="8.6640625" style="21"/>
    <col min="257" max="257" width="11.109375" style="21" customWidth="1"/>
    <col min="258" max="258" width="9.6640625" style="21" customWidth="1"/>
    <col min="259" max="259" width="11.109375" style="21" customWidth="1"/>
    <col min="260" max="260" width="11.88671875" style="21" customWidth="1"/>
    <col min="261" max="261" width="11.109375" style="21" customWidth="1"/>
    <col min="262" max="262" width="9.109375" style="21" customWidth="1"/>
    <col min="263" max="512" width="8.6640625" style="21"/>
    <col min="513" max="513" width="11.109375" style="21" customWidth="1"/>
    <col min="514" max="514" width="9.6640625" style="21" customWidth="1"/>
    <col min="515" max="515" width="11.109375" style="21" customWidth="1"/>
    <col min="516" max="516" width="11.88671875" style="21" customWidth="1"/>
    <col min="517" max="517" width="11.109375" style="21" customWidth="1"/>
    <col min="518" max="518" width="9.109375" style="21" customWidth="1"/>
    <col min="519" max="768" width="8.6640625" style="21"/>
    <col min="769" max="769" width="11.109375" style="21" customWidth="1"/>
    <col min="770" max="770" width="9.6640625" style="21" customWidth="1"/>
    <col min="771" max="771" width="11.109375" style="21" customWidth="1"/>
    <col min="772" max="772" width="11.88671875" style="21" customWidth="1"/>
    <col min="773" max="773" width="11.109375" style="21" customWidth="1"/>
    <col min="774" max="774" width="9.109375" style="21" customWidth="1"/>
    <col min="775" max="1024" width="8.6640625" style="21"/>
    <col min="1025" max="1025" width="11.109375" style="21" customWidth="1"/>
    <col min="1026" max="1026" width="9.6640625" style="21" customWidth="1"/>
    <col min="1027" max="1027" width="11.109375" style="21" customWidth="1"/>
    <col min="1028" max="1028" width="11.88671875" style="21" customWidth="1"/>
    <col min="1029" max="1029" width="11.109375" style="21" customWidth="1"/>
    <col min="1030" max="1030" width="9.109375" style="21" customWidth="1"/>
    <col min="1031" max="1280" width="8.6640625" style="21"/>
    <col min="1281" max="1281" width="11.109375" style="21" customWidth="1"/>
    <col min="1282" max="1282" width="9.6640625" style="21" customWidth="1"/>
    <col min="1283" max="1283" width="11.109375" style="21" customWidth="1"/>
    <col min="1284" max="1284" width="11.88671875" style="21" customWidth="1"/>
    <col min="1285" max="1285" width="11.109375" style="21" customWidth="1"/>
    <col min="1286" max="1286" width="9.109375" style="21" customWidth="1"/>
    <col min="1287" max="1536" width="8.6640625" style="21"/>
    <col min="1537" max="1537" width="11.109375" style="21" customWidth="1"/>
    <col min="1538" max="1538" width="9.6640625" style="21" customWidth="1"/>
    <col min="1539" max="1539" width="11.109375" style="21" customWidth="1"/>
    <col min="1540" max="1540" width="11.88671875" style="21" customWidth="1"/>
    <col min="1541" max="1541" width="11.109375" style="21" customWidth="1"/>
    <col min="1542" max="1542" width="9.109375" style="21" customWidth="1"/>
    <col min="1543" max="1792" width="8.6640625" style="21"/>
    <col min="1793" max="1793" width="11.109375" style="21" customWidth="1"/>
    <col min="1794" max="1794" width="9.6640625" style="21" customWidth="1"/>
    <col min="1795" max="1795" width="11.109375" style="21" customWidth="1"/>
    <col min="1796" max="1796" width="11.88671875" style="21" customWidth="1"/>
    <col min="1797" max="1797" width="11.109375" style="21" customWidth="1"/>
    <col min="1798" max="1798" width="9.109375" style="21" customWidth="1"/>
    <col min="1799" max="2048" width="8.6640625" style="21"/>
    <col min="2049" max="2049" width="11.109375" style="21" customWidth="1"/>
    <col min="2050" max="2050" width="9.6640625" style="21" customWidth="1"/>
    <col min="2051" max="2051" width="11.109375" style="21" customWidth="1"/>
    <col min="2052" max="2052" width="11.88671875" style="21" customWidth="1"/>
    <col min="2053" max="2053" width="11.109375" style="21" customWidth="1"/>
    <col min="2054" max="2054" width="9.109375" style="21" customWidth="1"/>
    <col min="2055" max="2304" width="8.6640625" style="21"/>
    <col min="2305" max="2305" width="11.109375" style="21" customWidth="1"/>
    <col min="2306" max="2306" width="9.6640625" style="21" customWidth="1"/>
    <col min="2307" max="2307" width="11.109375" style="21" customWidth="1"/>
    <col min="2308" max="2308" width="11.88671875" style="21" customWidth="1"/>
    <col min="2309" max="2309" width="11.109375" style="21" customWidth="1"/>
    <col min="2310" max="2310" width="9.109375" style="21" customWidth="1"/>
    <col min="2311" max="2560" width="8.6640625" style="21"/>
    <col min="2561" max="2561" width="11.109375" style="21" customWidth="1"/>
    <col min="2562" max="2562" width="9.6640625" style="21" customWidth="1"/>
    <col min="2563" max="2563" width="11.109375" style="21" customWidth="1"/>
    <col min="2564" max="2564" width="11.88671875" style="21" customWidth="1"/>
    <col min="2565" max="2565" width="11.109375" style="21" customWidth="1"/>
    <col min="2566" max="2566" width="9.109375" style="21" customWidth="1"/>
    <col min="2567" max="2816" width="8.6640625" style="21"/>
    <col min="2817" max="2817" width="11.109375" style="21" customWidth="1"/>
    <col min="2818" max="2818" width="9.6640625" style="21" customWidth="1"/>
    <col min="2819" max="2819" width="11.109375" style="21" customWidth="1"/>
    <col min="2820" max="2820" width="11.88671875" style="21" customWidth="1"/>
    <col min="2821" max="2821" width="11.109375" style="21" customWidth="1"/>
    <col min="2822" max="2822" width="9.109375" style="21" customWidth="1"/>
    <col min="2823" max="3072" width="8.6640625" style="21"/>
    <col min="3073" max="3073" width="11.109375" style="21" customWidth="1"/>
    <col min="3074" max="3074" width="9.6640625" style="21" customWidth="1"/>
    <col min="3075" max="3075" width="11.109375" style="21" customWidth="1"/>
    <col min="3076" max="3076" width="11.88671875" style="21" customWidth="1"/>
    <col min="3077" max="3077" width="11.109375" style="21" customWidth="1"/>
    <col min="3078" max="3078" width="9.109375" style="21" customWidth="1"/>
    <col min="3079" max="3328" width="8.6640625" style="21"/>
    <col min="3329" max="3329" width="11.109375" style="21" customWidth="1"/>
    <col min="3330" max="3330" width="9.6640625" style="21" customWidth="1"/>
    <col min="3331" max="3331" width="11.109375" style="21" customWidth="1"/>
    <col min="3332" max="3332" width="11.88671875" style="21" customWidth="1"/>
    <col min="3333" max="3333" width="11.109375" style="21" customWidth="1"/>
    <col min="3334" max="3334" width="9.109375" style="21" customWidth="1"/>
    <col min="3335" max="3584" width="8.6640625" style="21"/>
    <col min="3585" max="3585" width="11.109375" style="21" customWidth="1"/>
    <col min="3586" max="3586" width="9.6640625" style="21" customWidth="1"/>
    <col min="3587" max="3587" width="11.109375" style="21" customWidth="1"/>
    <col min="3588" max="3588" width="11.88671875" style="21" customWidth="1"/>
    <col min="3589" max="3589" width="11.109375" style="21" customWidth="1"/>
    <col min="3590" max="3590" width="9.109375" style="21" customWidth="1"/>
    <col min="3591" max="3840" width="8.6640625" style="21"/>
    <col min="3841" max="3841" width="11.109375" style="21" customWidth="1"/>
    <col min="3842" max="3842" width="9.6640625" style="21" customWidth="1"/>
    <col min="3843" max="3843" width="11.109375" style="21" customWidth="1"/>
    <col min="3844" max="3844" width="11.88671875" style="21" customWidth="1"/>
    <col min="3845" max="3845" width="11.109375" style="21" customWidth="1"/>
    <col min="3846" max="3846" width="9.109375" style="21" customWidth="1"/>
    <col min="3847" max="4096" width="8.6640625" style="21"/>
    <col min="4097" max="4097" width="11.109375" style="21" customWidth="1"/>
    <col min="4098" max="4098" width="9.6640625" style="21" customWidth="1"/>
    <col min="4099" max="4099" width="11.109375" style="21" customWidth="1"/>
    <col min="4100" max="4100" width="11.88671875" style="21" customWidth="1"/>
    <col min="4101" max="4101" width="11.109375" style="21" customWidth="1"/>
    <col min="4102" max="4102" width="9.109375" style="21" customWidth="1"/>
    <col min="4103" max="4352" width="8.6640625" style="21"/>
    <col min="4353" max="4353" width="11.109375" style="21" customWidth="1"/>
    <col min="4354" max="4354" width="9.6640625" style="21" customWidth="1"/>
    <col min="4355" max="4355" width="11.109375" style="21" customWidth="1"/>
    <col min="4356" max="4356" width="11.88671875" style="21" customWidth="1"/>
    <col min="4357" max="4357" width="11.109375" style="21" customWidth="1"/>
    <col min="4358" max="4358" width="9.109375" style="21" customWidth="1"/>
    <col min="4359" max="4608" width="8.6640625" style="21"/>
    <col min="4609" max="4609" width="11.109375" style="21" customWidth="1"/>
    <col min="4610" max="4610" width="9.6640625" style="21" customWidth="1"/>
    <col min="4611" max="4611" width="11.109375" style="21" customWidth="1"/>
    <col min="4612" max="4612" width="11.88671875" style="21" customWidth="1"/>
    <col min="4613" max="4613" width="11.109375" style="21" customWidth="1"/>
    <col min="4614" max="4614" width="9.109375" style="21" customWidth="1"/>
    <col min="4615" max="4864" width="8.6640625" style="21"/>
    <col min="4865" max="4865" width="11.109375" style="21" customWidth="1"/>
    <col min="4866" max="4866" width="9.6640625" style="21" customWidth="1"/>
    <col min="4867" max="4867" width="11.109375" style="21" customWidth="1"/>
    <col min="4868" max="4868" width="11.88671875" style="21" customWidth="1"/>
    <col min="4869" max="4869" width="11.109375" style="21" customWidth="1"/>
    <col min="4870" max="4870" width="9.109375" style="21" customWidth="1"/>
    <col min="4871" max="5120" width="8.6640625" style="21"/>
    <col min="5121" max="5121" width="11.109375" style="21" customWidth="1"/>
    <col min="5122" max="5122" width="9.6640625" style="21" customWidth="1"/>
    <col min="5123" max="5123" width="11.109375" style="21" customWidth="1"/>
    <col min="5124" max="5124" width="11.88671875" style="21" customWidth="1"/>
    <col min="5125" max="5125" width="11.109375" style="21" customWidth="1"/>
    <col min="5126" max="5126" width="9.109375" style="21" customWidth="1"/>
    <col min="5127" max="5376" width="8.6640625" style="21"/>
    <col min="5377" max="5377" width="11.109375" style="21" customWidth="1"/>
    <col min="5378" max="5378" width="9.6640625" style="21" customWidth="1"/>
    <col min="5379" max="5379" width="11.109375" style="21" customWidth="1"/>
    <col min="5380" max="5380" width="11.88671875" style="21" customWidth="1"/>
    <col min="5381" max="5381" width="11.109375" style="21" customWidth="1"/>
    <col min="5382" max="5382" width="9.109375" style="21" customWidth="1"/>
    <col min="5383" max="5632" width="8.6640625" style="21"/>
    <col min="5633" max="5633" width="11.109375" style="21" customWidth="1"/>
    <col min="5634" max="5634" width="9.6640625" style="21" customWidth="1"/>
    <col min="5635" max="5635" width="11.109375" style="21" customWidth="1"/>
    <col min="5636" max="5636" width="11.88671875" style="21" customWidth="1"/>
    <col min="5637" max="5637" width="11.109375" style="21" customWidth="1"/>
    <col min="5638" max="5638" width="9.109375" style="21" customWidth="1"/>
    <col min="5639" max="5888" width="8.6640625" style="21"/>
    <col min="5889" max="5889" width="11.109375" style="21" customWidth="1"/>
    <col min="5890" max="5890" width="9.6640625" style="21" customWidth="1"/>
    <col min="5891" max="5891" width="11.109375" style="21" customWidth="1"/>
    <col min="5892" max="5892" width="11.88671875" style="21" customWidth="1"/>
    <col min="5893" max="5893" width="11.109375" style="21" customWidth="1"/>
    <col min="5894" max="5894" width="9.109375" style="21" customWidth="1"/>
    <col min="5895" max="6144" width="8.6640625" style="21"/>
    <col min="6145" max="6145" width="11.109375" style="21" customWidth="1"/>
    <col min="6146" max="6146" width="9.6640625" style="21" customWidth="1"/>
    <col min="6147" max="6147" width="11.109375" style="21" customWidth="1"/>
    <col min="6148" max="6148" width="11.88671875" style="21" customWidth="1"/>
    <col min="6149" max="6149" width="11.109375" style="21" customWidth="1"/>
    <col min="6150" max="6150" width="9.109375" style="21" customWidth="1"/>
    <col min="6151" max="6400" width="8.6640625" style="21"/>
    <col min="6401" max="6401" width="11.109375" style="21" customWidth="1"/>
    <col min="6402" max="6402" width="9.6640625" style="21" customWidth="1"/>
    <col min="6403" max="6403" width="11.109375" style="21" customWidth="1"/>
    <col min="6404" max="6404" width="11.88671875" style="21" customWidth="1"/>
    <col min="6405" max="6405" width="11.109375" style="21" customWidth="1"/>
    <col min="6406" max="6406" width="9.109375" style="21" customWidth="1"/>
    <col min="6407" max="6656" width="8.6640625" style="21"/>
    <col min="6657" max="6657" width="11.109375" style="21" customWidth="1"/>
    <col min="6658" max="6658" width="9.6640625" style="21" customWidth="1"/>
    <col min="6659" max="6659" width="11.109375" style="21" customWidth="1"/>
    <col min="6660" max="6660" width="11.88671875" style="21" customWidth="1"/>
    <col min="6661" max="6661" width="11.109375" style="21" customWidth="1"/>
    <col min="6662" max="6662" width="9.109375" style="21" customWidth="1"/>
    <col min="6663" max="6912" width="8.6640625" style="21"/>
    <col min="6913" max="6913" width="11.109375" style="21" customWidth="1"/>
    <col min="6914" max="6914" width="9.6640625" style="21" customWidth="1"/>
    <col min="6915" max="6915" width="11.109375" style="21" customWidth="1"/>
    <col min="6916" max="6916" width="11.88671875" style="21" customWidth="1"/>
    <col min="6917" max="6917" width="11.109375" style="21" customWidth="1"/>
    <col min="6918" max="6918" width="9.109375" style="21" customWidth="1"/>
    <col min="6919" max="7168" width="8.6640625" style="21"/>
    <col min="7169" max="7169" width="11.109375" style="21" customWidth="1"/>
    <col min="7170" max="7170" width="9.6640625" style="21" customWidth="1"/>
    <col min="7171" max="7171" width="11.109375" style="21" customWidth="1"/>
    <col min="7172" max="7172" width="11.88671875" style="21" customWidth="1"/>
    <col min="7173" max="7173" width="11.109375" style="21" customWidth="1"/>
    <col min="7174" max="7174" width="9.109375" style="21" customWidth="1"/>
    <col min="7175" max="7424" width="8.6640625" style="21"/>
    <col min="7425" max="7425" width="11.109375" style="21" customWidth="1"/>
    <col min="7426" max="7426" width="9.6640625" style="21" customWidth="1"/>
    <col min="7427" max="7427" width="11.109375" style="21" customWidth="1"/>
    <col min="7428" max="7428" width="11.88671875" style="21" customWidth="1"/>
    <col min="7429" max="7429" width="11.109375" style="21" customWidth="1"/>
    <col min="7430" max="7430" width="9.109375" style="21" customWidth="1"/>
    <col min="7431" max="7680" width="8.6640625" style="21"/>
    <col min="7681" max="7681" width="11.109375" style="21" customWidth="1"/>
    <col min="7682" max="7682" width="9.6640625" style="21" customWidth="1"/>
    <col min="7683" max="7683" width="11.109375" style="21" customWidth="1"/>
    <col min="7684" max="7684" width="11.88671875" style="21" customWidth="1"/>
    <col min="7685" max="7685" width="11.109375" style="21" customWidth="1"/>
    <col min="7686" max="7686" width="9.109375" style="21" customWidth="1"/>
    <col min="7687" max="7936" width="8.6640625" style="21"/>
    <col min="7937" max="7937" width="11.109375" style="21" customWidth="1"/>
    <col min="7938" max="7938" width="9.6640625" style="21" customWidth="1"/>
    <col min="7939" max="7939" width="11.109375" style="21" customWidth="1"/>
    <col min="7940" max="7940" width="11.88671875" style="21" customWidth="1"/>
    <col min="7941" max="7941" width="11.109375" style="21" customWidth="1"/>
    <col min="7942" max="7942" width="9.109375" style="21" customWidth="1"/>
    <col min="7943" max="8192" width="8.6640625" style="21"/>
    <col min="8193" max="8193" width="11.109375" style="21" customWidth="1"/>
    <col min="8194" max="8194" width="9.6640625" style="21" customWidth="1"/>
    <col min="8195" max="8195" width="11.109375" style="21" customWidth="1"/>
    <col min="8196" max="8196" width="11.88671875" style="21" customWidth="1"/>
    <col min="8197" max="8197" width="11.109375" style="21" customWidth="1"/>
    <col min="8198" max="8198" width="9.109375" style="21" customWidth="1"/>
    <col min="8199" max="8448" width="8.6640625" style="21"/>
    <col min="8449" max="8449" width="11.109375" style="21" customWidth="1"/>
    <col min="8450" max="8450" width="9.6640625" style="21" customWidth="1"/>
    <col min="8451" max="8451" width="11.109375" style="21" customWidth="1"/>
    <col min="8452" max="8452" width="11.88671875" style="21" customWidth="1"/>
    <col min="8453" max="8453" width="11.109375" style="21" customWidth="1"/>
    <col min="8454" max="8454" width="9.109375" style="21" customWidth="1"/>
    <col min="8455" max="8704" width="8.6640625" style="21"/>
    <col min="8705" max="8705" width="11.109375" style="21" customWidth="1"/>
    <col min="8706" max="8706" width="9.6640625" style="21" customWidth="1"/>
    <col min="8707" max="8707" width="11.109375" style="21" customWidth="1"/>
    <col min="8708" max="8708" width="11.88671875" style="21" customWidth="1"/>
    <col min="8709" max="8709" width="11.109375" style="21" customWidth="1"/>
    <col min="8710" max="8710" width="9.109375" style="21" customWidth="1"/>
    <col min="8711" max="8960" width="8.6640625" style="21"/>
    <col min="8961" max="8961" width="11.109375" style="21" customWidth="1"/>
    <col min="8962" max="8962" width="9.6640625" style="21" customWidth="1"/>
    <col min="8963" max="8963" width="11.109375" style="21" customWidth="1"/>
    <col min="8964" max="8964" width="11.88671875" style="21" customWidth="1"/>
    <col min="8965" max="8965" width="11.109375" style="21" customWidth="1"/>
    <col min="8966" max="8966" width="9.109375" style="21" customWidth="1"/>
    <col min="8967" max="9216" width="8.6640625" style="21"/>
    <col min="9217" max="9217" width="11.109375" style="21" customWidth="1"/>
    <col min="9218" max="9218" width="9.6640625" style="21" customWidth="1"/>
    <col min="9219" max="9219" width="11.109375" style="21" customWidth="1"/>
    <col min="9220" max="9220" width="11.88671875" style="21" customWidth="1"/>
    <col min="9221" max="9221" width="11.109375" style="21" customWidth="1"/>
    <col min="9222" max="9222" width="9.109375" style="21" customWidth="1"/>
    <col min="9223" max="9472" width="8.6640625" style="21"/>
    <col min="9473" max="9473" width="11.109375" style="21" customWidth="1"/>
    <col min="9474" max="9474" width="9.6640625" style="21" customWidth="1"/>
    <col min="9475" max="9475" width="11.109375" style="21" customWidth="1"/>
    <col min="9476" max="9476" width="11.88671875" style="21" customWidth="1"/>
    <col min="9477" max="9477" width="11.109375" style="21" customWidth="1"/>
    <col min="9478" max="9478" width="9.109375" style="21" customWidth="1"/>
    <col min="9479" max="9728" width="8.6640625" style="21"/>
    <col min="9729" max="9729" width="11.109375" style="21" customWidth="1"/>
    <col min="9730" max="9730" width="9.6640625" style="21" customWidth="1"/>
    <col min="9731" max="9731" width="11.109375" style="21" customWidth="1"/>
    <col min="9732" max="9732" width="11.88671875" style="21" customWidth="1"/>
    <col min="9733" max="9733" width="11.109375" style="21" customWidth="1"/>
    <col min="9734" max="9734" width="9.109375" style="21" customWidth="1"/>
    <col min="9735" max="9984" width="8.6640625" style="21"/>
    <col min="9985" max="9985" width="11.109375" style="21" customWidth="1"/>
    <col min="9986" max="9986" width="9.6640625" style="21" customWidth="1"/>
    <col min="9987" max="9987" width="11.109375" style="21" customWidth="1"/>
    <col min="9988" max="9988" width="11.88671875" style="21" customWidth="1"/>
    <col min="9989" max="9989" width="11.109375" style="21" customWidth="1"/>
    <col min="9990" max="9990" width="9.109375" style="21" customWidth="1"/>
    <col min="9991" max="10240" width="8.6640625" style="21"/>
    <col min="10241" max="10241" width="11.109375" style="21" customWidth="1"/>
    <col min="10242" max="10242" width="9.6640625" style="21" customWidth="1"/>
    <col min="10243" max="10243" width="11.109375" style="21" customWidth="1"/>
    <col min="10244" max="10244" width="11.88671875" style="21" customWidth="1"/>
    <col min="10245" max="10245" width="11.109375" style="21" customWidth="1"/>
    <col min="10246" max="10246" width="9.109375" style="21" customWidth="1"/>
    <col min="10247" max="10496" width="8.6640625" style="21"/>
    <col min="10497" max="10497" width="11.109375" style="21" customWidth="1"/>
    <col min="10498" max="10498" width="9.6640625" style="21" customWidth="1"/>
    <col min="10499" max="10499" width="11.109375" style="21" customWidth="1"/>
    <col min="10500" max="10500" width="11.88671875" style="21" customWidth="1"/>
    <col min="10501" max="10501" width="11.109375" style="21" customWidth="1"/>
    <col min="10502" max="10502" width="9.109375" style="21" customWidth="1"/>
    <col min="10503" max="10752" width="8.6640625" style="21"/>
    <col min="10753" max="10753" width="11.109375" style="21" customWidth="1"/>
    <col min="10754" max="10754" width="9.6640625" style="21" customWidth="1"/>
    <col min="10755" max="10755" width="11.109375" style="21" customWidth="1"/>
    <col min="10756" max="10756" width="11.88671875" style="21" customWidth="1"/>
    <col min="10757" max="10757" width="11.109375" style="21" customWidth="1"/>
    <col min="10758" max="10758" width="9.109375" style="21" customWidth="1"/>
    <col min="10759" max="11008" width="8.6640625" style="21"/>
    <col min="11009" max="11009" width="11.109375" style="21" customWidth="1"/>
    <col min="11010" max="11010" width="9.6640625" style="21" customWidth="1"/>
    <col min="11011" max="11011" width="11.109375" style="21" customWidth="1"/>
    <col min="11012" max="11012" width="11.88671875" style="21" customWidth="1"/>
    <col min="11013" max="11013" width="11.109375" style="21" customWidth="1"/>
    <col min="11014" max="11014" width="9.109375" style="21" customWidth="1"/>
    <col min="11015" max="11264" width="8.6640625" style="21"/>
    <col min="11265" max="11265" width="11.109375" style="21" customWidth="1"/>
    <col min="11266" max="11266" width="9.6640625" style="21" customWidth="1"/>
    <col min="11267" max="11267" width="11.109375" style="21" customWidth="1"/>
    <col min="11268" max="11268" width="11.88671875" style="21" customWidth="1"/>
    <col min="11269" max="11269" width="11.109375" style="21" customWidth="1"/>
    <col min="11270" max="11270" width="9.109375" style="21" customWidth="1"/>
    <col min="11271" max="11520" width="8.6640625" style="21"/>
    <col min="11521" max="11521" width="11.109375" style="21" customWidth="1"/>
    <col min="11522" max="11522" width="9.6640625" style="21" customWidth="1"/>
    <col min="11523" max="11523" width="11.109375" style="21" customWidth="1"/>
    <col min="11524" max="11524" width="11.88671875" style="21" customWidth="1"/>
    <col min="11525" max="11525" width="11.109375" style="21" customWidth="1"/>
    <col min="11526" max="11526" width="9.109375" style="21" customWidth="1"/>
    <col min="11527" max="11776" width="8.6640625" style="21"/>
    <col min="11777" max="11777" width="11.109375" style="21" customWidth="1"/>
    <col min="11778" max="11778" width="9.6640625" style="21" customWidth="1"/>
    <col min="11779" max="11779" width="11.109375" style="21" customWidth="1"/>
    <col min="11780" max="11780" width="11.88671875" style="21" customWidth="1"/>
    <col min="11781" max="11781" width="11.109375" style="21" customWidth="1"/>
    <col min="11782" max="11782" width="9.109375" style="21" customWidth="1"/>
    <col min="11783" max="12032" width="8.6640625" style="21"/>
    <col min="12033" max="12033" width="11.109375" style="21" customWidth="1"/>
    <col min="12034" max="12034" width="9.6640625" style="21" customWidth="1"/>
    <col min="12035" max="12035" width="11.109375" style="21" customWidth="1"/>
    <col min="12036" max="12036" width="11.88671875" style="21" customWidth="1"/>
    <col min="12037" max="12037" width="11.109375" style="21" customWidth="1"/>
    <col min="12038" max="12038" width="9.109375" style="21" customWidth="1"/>
    <col min="12039" max="12288" width="8.6640625" style="21"/>
    <col min="12289" max="12289" width="11.109375" style="21" customWidth="1"/>
    <col min="12290" max="12290" width="9.6640625" style="21" customWidth="1"/>
    <col min="12291" max="12291" width="11.109375" style="21" customWidth="1"/>
    <col min="12292" max="12292" width="11.88671875" style="21" customWidth="1"/>
    <col min="12293" max="12293" width="11.109375" style="21" customWidth="1"/>
    <col min="12294" max="12294" width="9.109375" style="21" customWidth="1"/>
    <col min="12295" max="12544" width="8.6640625" style="21"/>
    <col min="12545" max="12545" width="11.109375" style="21" customWidth="1"/>
    <col min="12546" max="12546" width="9.6640625" style="21" customWidth="1"/>
    <col min="12547" max="12547" width="11.109375" style="21" customWidth="1"/>
    <col min="12548" max="12548" width="11.88671875" style="21" customWidth="1"/>
    <col min="12549" max="12549" width="11.109375" style="21" customWidth="1"/>
    <col min="12550" max="12550" width="9.109375" style="21" customWidth="1"/>
    <col min="12551" max="12800" width="8.6640625" style="21"/>
    <col min="12801" max="12801" width="11.109375" style="21" customWidth="1"/>
    <col min="12802" max="12802" width="9.6640625" style="21" customWidth="1"/>
    <col min="12803" max="12803" width="11.109375" style="21" customWidth="1"/>
    <col min="12804" max="12804" width="11.88671875" style="21" customWidth="1"/>
    <col min="12805" max="12805" width="11.109375" style="21" customWidth="1"/>
    <col min="12806" max="12806" width="9.109375" style="21" customWidth="1"/>
    <col min="12807" max="13056" width="8.6640625" style="21"/>
    <col min="13057" max="13057" width="11.109375" style="21" customWidth="1"/>
    <col min="13058" max="13058" width="9.6640625" style="21" customWidth="1"/>
    <col min="13059" max="13059" width="11.109375" style="21" customWidth="1"/>
    <col min="13060" max="13060" width="11.88671875" style="21" customWidth="1"/>
    <col min="13061" max="13061" width="11.109375" style="21" customWidth="1"/>
    <col min="13062" max="13062" width="9.109375" style="21" customWidth="1"/>
    <col min="13063" max="13312" width="8.6640625" style="21"/>
    <col min="13313" max="13313" width="11.109375" style="21" customWidth="1"/>
    <col min="13314" max="13314" width="9.6640625" style="21" customWidth="1"/>
    <col min="13315" max="13315" width="11.109375" style="21" customWidth="1"/>
    <col min="13316" max="13316" width="11.88671875" style="21" customWidth="1"/>
    <col min="13317" max="13317" width="11.109375" style="21" customWidth="1"/>
    <col min="13318" max="13318" width="9.109375" style="21" customWidth="1"/>
    <col min="13319" max="13568" width="8.6640625" style="21"/>
    <col min="13569" max="13569" width="11.109375" style="21" customWidth="1"/>
    <col min="13570" max="13570" width="9.6640625" style="21" customWidth="1"/>
    <col min="13571" max="13571" width="11.109375" style="21" customWidth="1"/>
    <col min="13572" max="13572" width="11.88671875" style="21" customWidth="1"/>
    <col min="13573" max="13573" width="11.109375" style="21" customWidth="1"/>
    <col min="13574" max="13574" width="9.109375" style="21" customWidth="1"/>
    <col min="13575" max="13824" width="8.6640625" style="21"/>
    <col min="13825" max="13825" width="11.109375" style="21" customWidth="1"/>
    <col min="13826" max="13826" width="9.6640625" style="21" customWidth="1"/>
    <col min="13827" max="13827" width="11.109375" style="21" customWidth="1"/>
    <col min="13828" max="13828" width="11.88671875" style="21" customWidth="1"/>
    <col min="13829" max="13829" width="11.109375" style="21" customWidth="1"/>
    <col min="13830" max="13830" width="9.109375" style="21" customWidth="1"/>
    <col min="13831" max="14080" width="8.6640625" style="21"/>
    <col min="14081" max="14081" width="11.109375" style="21" customWidth="1"/>
    <col min="14082" max="14082" width="9.6640625" style="21" customWidth="1"/>
    <col min="14083" max="14083" width="11.109375" style="21" customWidth="1"/>
    <col min="14084" max="14084" width="11.88671875" style="21" customWidth="1"/>
    <col min="14085" max="14085" width="11.109375" style="21" customWidth="1"/>
    <col min="14086" max="14086" width="9.109375" style="21" customWidth="1"/>
    <col min="14087" max="14336" width="8.6640625" style="21"/>
    <col min="14337" max="14337" width="11.109375" style="21" customWidth="1"/>
    <col min="14338" max="14338" width="9.6640625" style="21" customWidth="1"/>
    <col min="14339" max="14339" width="11.109375" style="21" customWidth="1"/>
    <col min="14340" max="14340" width="11.88671875" style="21" customWidth="1"/>
    <col min="14341" max="14341" width="11.109375" style="21" customWidth="1"/>
    <col min="14342" max="14342" width="9.109375" style="21" customWidth="1"/>
    <col min="14343" max="14592" width="8.6640625" style="21"/>
    <col min="14593" max="14593" width="11.109375" style="21" customWidth="1"/>
    <col min="14594" max="14594" width="9.6640625" style="21" customWidth="1"/>
    <col min="14595" max="14595" width="11.109375" style="21" customWidth="1"/>
    <col min="14596" max="14596" width="11.88671875" style="21" customWidth="1"/>
    <col min="14597" max="14597" width="11.109375" style="21" customWidth="1"/>
    <col min="14598" max="14598" width="9.109375" style="21" customWidth="1"/>
    <col min="14599" max="14848" width="8.6640625" style="21"/>
    <col min="14849" max="14849" width="11.109375" style="21" customWidth="1"/>
    <col min="14850" max="14850" width="9.6640625" style="21" customWidth="1"/>
    <col min="14851" max="14851" width="11.109375" style="21" customWidth="1"/>
    <col min="14852" max="14852" width="11.88671875" style="21" customWidth="1"/>
    <col min="14853" max="14853" width="11.109375" style="21" customWidth="1"/>
    <col min="14854" max="14854" width="9.109375" style="21" customWidth="1"/>
    <col min="14855" max="15104" width="8.6640625" style="21"/>
    <col min="15105" max="15105" width="11.109375" style="21" customWidth="1"/>
    <col min="15106" max="15106" width="9.6640625" style="21" customWidth="1"/>
    <col min="15107" max="15107" width="11.109375" style="21" customWidth="1"/>
    <col min="15108" max="15108" width="11.88671875" style="21" customWidth="1"/>
    <col min="15109" max="15109" width="11.109375" style="21" customWidth="1"/>
    <col min="15110" max="15110" width="9.109375" style="21" customWidth="1"/>
    <col min="15111" max="15360" width="8.6640625" style="21"/>
    <col min="15361" max="15361" width="11.109375" style="21" customWidth="1"/>
    <col min="15362" max="15362" width="9.6640625" style="21" customWidth="1"/>
    <col min="15363" max="15363" width="11.109375" style="21" customWidth="1"/>
    <col min="15364" max="15364" width="11.88671875" style="21" customWidth="1"/>
    <col min="15365" max="15365" width="11.109375" style="21" customWidth="1"/>
    <col min="15366" max="15366" width="9.109375" style="21" customWidth="1"/>
    <col min="15367" max="15616" width="8.6640625" style="21"/>
    <col min="15617" max="15617" width="11.109375" style="21" customWidth="1"/>
    <col min="15618" max="15618" width="9.6640625" style="21" customWidth="1"/>
    <col min="15619" max="15619" width="11.109375" style="21" customWidth="1"/>
    <col min="15620" max="15620" width="11.88671875" style="21" customWidth="1"/>
    <col min="15621" max="15621" width="11.109375" style="21" customWidth="1"/>
    <col min="15622" max="15622" width="9.109375" style="21" customWidth="1"/>
    <col min="15623" max="15872" width="8.6640625" style="21"/>
    <col min="15873" max="15873" width="11.109375" style="21" customWidth="1"/>
    <col min="15874" max="15874" width="9.6640625" style="21" customWidth="1"/>
    <col min="15875" max="15875" width="11.109375" style="21" customWidth="1"/>
    <col min="15876" max="15876" width="11.88671875" style="21" customWidth="1"/>
    <col min="15877" max="15877" width="11.109375" style="21" customWidth="1"/>
    <col min="15878" max="15878" width="9.109375" style="21" customWidth="1"/>
    <col min="15879" max="16128" width="8.6640625" style="21"/>
    <col min="16129" max="16129" width="11.109375" style="21" customWidth="1"/>
    <col min="16130" max="16130" width="9.6640625" style="21" customWidth="1"/>
    <col min="16131" max="16131" width="11.109375" style="21" customWidth="1"/>
    <col min="16132" max="16132" width="11.88671875" style="21" customWidth="1"/>
    <col min="16133" max="16133" width="11.109375" style="21" customWidth="1"/>
    <col min="16134" max="16134" width="9.109375" style="21" customWidth="1"/>
    <col min="16135" max="16384" width="8.6640625" style="21"/>
  </cols>
  <sheetData>
    <row r="1" spans="1:48" x14ac:dyDescent="0.3">
      <c r="B1" s="22" t="s">
        <v>49</v>
      </c>
      <c r="C1" s="22" t="s">
        <v>50</v>
      </c>
      <c r="D1" s="22" t="s">
        <v>51</v>
      </c>
      <c r="E1" s="22" t="s">
        <v>52</v>
      </c>
    </row>
    <row r="2" spans="1:48" x14ac:dyDescent="0.3">
      <c r="A2" s="21" t="s">
        <v>53</v>
      </c>
      <c r="B2" s="22">
        <f>SUM(B5:B15)</f>
        <v>474692.9</v>
      </c>
      <c r="C2" s="22">
        <f t="shared" ref="C2:E2" si="0">SUM(C5:C15)</f>
        <v>454452.99999999994</v>
      </c>
      <c r="D2" s="22">
        <f t="shared" si="0"/>
        <v>4872</v>
      </c>
      <c r="E2" s="22">
        <f t="shared" si="0"/>
        <v>15367.9</v>
      </c>
      <c r="F2" s="22">
        <f>B2-C2-D2-E2</f>
        <v>8.1854523159563541E-11</v>
      </c>
      <c r="H2" s="23" t="s">
        <v>72</v>
      </c>
    </row>
    <row r="3" spans="1:48" x14ac:dyDescent="0.3">
      <c r="A3" s="61" t="s">
        <v>54</v>
      </c>
      <c r="B3" s="62" t="s">
        <v>55</v>
      </c>
      <c r="C3" s="63" t="s">
        <v>56</v>
      </c>
      <c r="D3" s="63"/>
      <c r="E3" s="63"/>
      <c r="H3" s="42" t="s">
        <v>73</v>
      </c>
      <c r="I3" s="46">
        <f>SUM(B5:B12)</f>
        <v>385944.9</v>
      </c>
      <c r="J3" s="23" t="s">
        <v>67</v>
      </c>
      <c r="K3" s="43"/>
      <c r="L3" s="43"/>
      <c r="W3" s="43"/>
      <c r="X3" s="43"/>
      <c r="Y3" s="43"/>
      <c r="Z3" s="43"/>
    </row>
    <row r="4" spans="1:48" s="26" customFormat="1" ht="15" customHeight="1" x14ac:dyDescent="0.3">
      <c r="A4" s="61"/>
      <c r="B4" s="62"/>
      <c r="C4" s="1" t="s">
        <v>68</v>
      </c>
      <c r="D4" s="1" t="s">
        <v>69</v>
      </c>
      <c r="E4" s="1" t="s">
        <v>52</v>
      </c>
      <c r="F4" s="24"/>
      <c r="G4" s="25"/>
      <c r="H4" s="42" t="s">
        <v>74</v>
      </c>
      <c r="I4" s="47">
        <f>SUM(D5:D12)</f>
        <v>4872</v>
      </c>
      <c r="J4" s="23" t="s">
        <v>67</v>
      </c>
      <c r="L4" s="44"/>
      <c r="M4" s="44"/>
      <c r="N4" s="44"/>
      <c r="O4" s="45"/>
      <c r="P4" s="25"/>
      <c r="Q4" s="25"/>
      <c r="R4" s="25"/>
      <c r="S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</row>
    <row r="5" spans="1:48" x14ac:dyDescent="0.3">
      <c r="A5" s="27">
        <v>2014</v>
      </c>
      <c r="B5" s="28">
        <v>49737.4</v>
      </c>
      <c r="C5" s="28">
        <f>B5-D5-E5</f>
        <v>49737.4</v>
      </c>
      <c r="D5" s="28">
        <v>0</v>
      </c>
      <c r="E5" s="28">
        <v>0</v>
      </c>
      <c r="H5" s="42" t="s">
        <v>70</v>
      </c>
      <c r="I5" s="46">
        <f>SUM(E5:E12)</f>
        <v>15367.9</v>
      </c>
      <c r="J5" s="23" t="s">
        <v>67</v>
      </c>
      <c r="K5" s="43"/>
      <c r="L5" s="43"/>
    </row>
    <row r="6" spans="1:48" x14ac:dyDescent="0.3">
      <c r="A6" s="27">
        <v>2015</v>
      </c>
      <c r="B6" s="28">
        <v>50352.800000000003</v>
      </c>
      <c r="C6" s="28">
        <f t="shared" ref="C6:C10" si="1">B6-D6-E6</f>
        <v>50343.9</v>
      </c>
      <c r="D6" s="28">
        <v>8.9</v>
      </c>
      <c r="E6" s="28">
        <v>0</v>
      </c>
      <c r="H6" s="42" t="s">
        <v>71</v>
      </c>
      <c r="I6" s="46">
        <f>SUM(C5:C12)</f>
        <v>365704.99999999994</v>
      </c>
      <c r="J6" s="23" t="s">
        <v>67</v>
      </c>
      <c r="K6" s="43"/>
      <c r="L6" s="43"/>
      <c r="M6" s="43"/>
    </row>
    <row r="7" spans="1:48" x14ac:dyDescent="0.3">
      <c r="A7" s="27">
        <v>2016</v>
      </c>
      <c r="B7" s="28">
        <v>53270</v>
      </c>
      <c r="C7" s="28">
        <f t="shared" si="1"/>
        <v>52554.5</v>
      </c>
      <c r="D7" s="28">
        <v>8.5</v>
      </c>
      <c r="E7" s="28">
        <v>707</v>
      </c>
      <c r="H7" s="21" t="s">
        <v>66</v>
      </c>
    </row>
    <row r="8" spans="1:48" x14ac:dyDescent="0.3">
      <c r="A8" s="27">
        <v>2017</v>
      </c>
      <c r="B8" s="28">
        <v>49295.7</v>
      </c>
      <c r="C8" s="28">
        <f t="shared" si="1"/>
        <v>43348.799999999996</v>
      </c>
      <c r="D8" s="28">
        <v>10</v>
      </c>
      <c r="E8" s="28">
        <v>5936.9</v>
      </c>
    </row>
    <row r="9" spans="1:48" x14ac:dyDescent="0.3">
      <c r="A9" s="27">
        <v>2018</v>
      </c>
      <c r="B9" s="28">
        <v>49587.8</v>
      </c>
      <c r="C9" s="28">
        <f t="shared" si="1"/>
        <v>47406.3</v>
      </c>
      <c r="D9" s="28">
        <v>8.6</v>
      </c>
      <c r="E9" s="28">
        <v>2172.9</v>
      </c>
      <c r="H9" s="23" t="s">
        <v>75</v>
      </c>
    </row>
    <row r="10" spans="1:48" x14ac:dyDescent="0.3">
      <c r="A10" s="27">
        <v>2019</v>
      </c>
      <c r="B10" s="28">
        <v>50313.5</v>
      </c>
      <c r="C10" s="28">
        <f t="shared" si="1"/>
        <v>45019.5</v>
      </c>
      <c r="D10" s="28">
        <v>103.4</v>
      </c>
      <c r="E10" s="28">
        <v>5190.6000000000004</v>
      </c>
      <c r="H10" s="42" t="s">
        <v>73</v>
      </c>
      <c r="I10" s="46">
        <f>SUM(B13:B15)</f>
        <v>88748</v>
      </c>
      <c r="J10" s="23" t="s">
        <v>67</v>
      </c>
    </row>
    <row r="11" spans="1:48" x14ac:dyDescent="0.3">
      <c r="A11" s="27">
        <v>2020</v>
      </c>
      <c r="B11" s="28">
        <v>46775</v>
      </c>
      <c r="C11" s="28">
        <v>46775</v>
      </c>
      <c r="D11" s="28">
        <v>0</v>
      </c>
      <c r="E11" s="28">
        <v>0</v>
      </c>
      <c r="H11" s="42" t="s">
        <v>74</v>
      </c>
      <c r="I11" s="47">
        <f>SUM(D13:D15)</f>
        <v>0</v>
      </c>
      <c r="J11" s="23" t="s">
        <v>67</v>
      </c>
    </row>
    <row r="12" spans="1:48" x14ac:dyDescent="0.3">
      <c r="A12" s="27">
        <v>2021</v>
      </c>
      <c r="B12" s="28">
        <v>36612.699999999997</v>
      </c>
      <c r="C12" s="28">
        <v>30519.600000000002</v>
      </c>
      <c r="D12" s="28">
        <v>4732.6000000000004</v>
      </c>
      <c r="E12" s="28">
        <v>1360.5</v>
      </c>
      <c r="H12" s="42" t="s">
        <v>70</v>
      </c>
      <c r="I12" s="46">
        <f>SUM(E13:E15)</f>
        <v>0</v>
      </c>
      <c r="J12" s="23" t="s">
        <v>67</v>
      </c>
    </row>
    <row r="13" spans="1:48" x14ac:dyDescent="0.3">
      <c r="A13" s="27">
        <v>2022</v>
      </c>
      <c r="B13" s="28">
        <f>'Сведения о фин-ии'!G35</f>
        <v>30710.799999999999</v>
      </c>
      <c r="C13" s="28">
        <f>'Сведения о фин-ии'!G38</f>
        <v>30710.799999999999</v>
      </c>
      <c r="D13" s="28">
        <f>'Сведения о фин-ии'!G36</f>
        <v>0</v>
      </c>
      <c r="E13" s="28">
        <f>'Сведения о фин-ии'!G37</f>
        <v>0</v>
      </c>
      <c r="F13" s="22">
        <f>B13-C13-D13-E13</f>
        <v>0</v>
      </c>
      <c r="H13" s="42" t="s">
        <v>71</v>
      </c>
      <c r="I13" s="46">
        <f>SUM(C13:C15)</f>
        <v>88748</v>
      </c>
      <c r="J13" s="23" t="s">
        <v>67</v>
      </c>
    </row>
    <row r="14" spans="1:48" ht="15" customHeight="1" x14ac:dyDescent="0.3">
      <c r="A14" s="27">
        <v>2023</v>
      </c>
      <c r="B14" s="28">
        <f>'Сведения о фин-ии'!H35</f>
        <v>28977.9</v>
      </c>
      <c r="C14" s="28">
        <f>'Сведения о фин-ии'!H38</f>
        <v>28977.9</v>
      </c>
      <c r="D14" s="28">
        <f>'Сведения о фин-ии'!H36</f>
        <v>0</v>
      </c>
      <c r="E14" s="28">
        <f>'Сведения о фин-ии'!H37</f>
        <v>0</v>
      </c>
      <c r="F14" s="22">
        <f>B14-C14-D14-E14</f>
        <v>0</v>
      </c>
      <c r="H14" s="21" t="s">
        <v>66</v>
      </c>
    </row>
    <row r="15" spans="1:48" ht="15" customHeight="1" x14ac:dyDescent="0.3">
      <c r="A15" s="27">
        <v>2024</v>
      </c>
      <c r="B15" s="28">
        <f>'Сведения о фин-ии'!I35</f>
        <v>29059.3</v>
      </c>
      <c r="C15" s="28">
        <f>'Сведения о фин-ии'!I38</f>
        <v>29059.300000000003</v>
      </c>
      <c r="D15" s="28">
        <f>'Сведения о фин-ии'!I36</f>
        <v>0</v>
      </c>
      <c r="E15" s="28">
        <f>'Сведения о фин-ии'!I37</f>
        <v>0</v>
      </c>
      <c r="F15" s="22">
        <f>B15-C15-D15-E15</f>
        <v>-3.637978807091713E-12</v>
      </c>
    </row>
    <row r="16" spans="1:48" ht="15" customHeight="1" x14ac:dyDescent="0.3">
      <c r="A16" s="27" t="s">
        <v>59</v>
      </c>
      <c r="B16" s="28">
        <f>SUM(B5:B15)</f>
        <v>474692.9</v>
      </c>
      <c r="C16" s="28">
        <f t="shared" ref="C16:E16" si="2">SUM(C5:C15)</f>
        <v>454452.99999999994</v>
      </c>
      <c r="D16" s="28">
        <f t="shared" si="2"/>
        <v>4872</v>
      </c>
      <c r="E16" s="28">
        <f t="shared" si="2"/>
        <v>15367.9</v>
      </c>
    </row>
    <row r="17" spans="1:5" x14ac:dyDescent="0.3">
      <c r="A17" s="64" t="s">
        <v>60</v>
      </c>
      <c r="B17" s="64"/>
      <c r="C17" s="64"/>
      <c r="D17" s="64"/>
      <c r="E17" s="64"/>
    </row>
    <row r="18" spans="1:5" x14ac:dyDescent="0.3">
      <c r="A18" s="65"/>
      <c r="B18" s="65"/>
      <c r="C18" s="65"/>
      <c r="D18" s="65"/>
      <c r="E18" s="65"/>
    </row>
    <row r="19" spans="1:5" x14ac:dyDescent="0.3">
      <c r="D19" s="22" t="s">
        <v>51</v>
      </c>
      <c r="E19" s="22" t="s">
        <v>52</v>
      </c>
    </row>
    <row r="20" spans="1:5" x14ac:dyDescent="0.3">
      <c r="A20" s="21" t="s">
        <v>53</v>
      </c>
      <c r="B20" s="22">
        <f>SUM(B21:B30)</f>
        <v>624</v>
      </c>
      <c r="D20" s="22">
        <f>SUM(D21:D30)</f>
        <v>0</v>
      </c>
      <c r="E20" s="22">
        <f>SUM(E21:E30)</f>
        <v>0</v>
      </c>
    </row>
    <row r="21" spans="1:5" x14ac:dyDescent="0.3">
      <c r="A21" s="21">
        <v>2014</v>
      </c>
      <c r="B21" s="29">
        <v>93.6</v>
      </c>
      <c r="C21" s="30"/>
      <c r="D21" s="30"/>
      <c r="E21" s="31"/>
    </row>
    <row r="22" spans="1:5" x14ac:dyDescent="0.3">
      <c r="A22" s="21">
        <v>2015</v>
      </c>
      <c r="B22" s="32">
        <v>87.9</v>
      </c>
      <c r="C22" s="33"/>
      <c r="D22" s="33"/>
      <c r="E22" s="34"/>
    </row>
    <row r="23" spans="1:5" x14ac:dyDescent="0.3">
      <c r="A23" s="21">
        <v>2016</v>
      </c>
      <c r="B23" s="32">
        <v>87.9</v>
      </c>
      <c r="C23" s="33"/>
      <c r="D23" s="33"/>
      <c r="E23" s="34"/>
    </row>
    <row r="24" spans="1:5" x14ac:dyDescent="0.3">
      <c r="A24" s="21">
        <v>2017</v>
      </c>
      <c r="B24" s="32">
        <v>74.8</v>
      </c>
      <c r="C24" s="33"/>
      <c r="D24" s="33"/>
      <c r="E24" s="34"/>
    </row>
    <row r="25" spans="1:5" x14ac:dyDescent="0.3">
      <c r="A25" s="21">
        <v>2018</v>
      </c>
      <c r="B25" s="32">
        <v>74.8</v>
      </c>
      <c r="C25" s="33"/>
      <c r="D25" s="33"/>
      <c r="E25" s="34"/>
    </row>
    <row r="26" spans="1:5" x14ac:dyDescent="0.3">
      <c r="A26" s="21">
        <v>2019</v>
      </c>
      <c r="B26" s="32">
        <v>41</v>
      </c>
      <c r="C26" s="33"/>
      <c r="D26" s="33"/>
      <c r="E26" s="34"/>
    </row>
    <row r="27" spans="1:5" x14ac:dyDescent="0.3">
      <c r="A27" s="21">
        <v>2020</v>
      </c>
      <c r="B27" s="32">
        <v>41</v>
      </c>
      <c r="C27" s="33"/>
      <c r="D27" s="33"/>
      <c r="E27" s="34"/>
    </row>
    <row r="28" spans="1:5" x14ac:dyDescent="0.3">
      <c r="A28" s="21">
        <v>2021</v>
      </c>
      <c r="B28" s="32">
        <v>41</v>
      </c>
      <c r="C28" s="33"/>
      <c r="D28" s="33"/>
      <c r="E28" s="34"/>
    </row>
    <row r="29" spans="1:5" x14ac:dyDescent="0.3">
      <c r="A29" s="21">
        <v>2022</v>
      </c>
      <c r="B29" s="35">
        <v>41</v>
      </c>
      <c r="C29" s="36"/>
      <c r="D29" s="36"/>
      <c r="E29" s="37"/>
    </row>
    <row r="30" spans="1:5" x14ac:dyDescent="0.3">
      <c r="A30" s="21">
        <v>2023</v>
      </c>
      <c r="B30" s="35">
        <v>41</v>
      </c>
      <c r="C30" s="36"/>
      <c r="D30" s="36"/>
      <c r="E30" s="37"/>
    </row>
    <row r="32" spans="1:5" ht="22.8" x14ac:dyDescent="0.4">
      <c r="A32" s="60" t="s">
        <v>61</v>
      </c>
      <c r="B32" s="60"/>
      <c r="C32" s="60"/>
      <c r="D32" s="60"/>
      <c r="E32" s="60"/>
    </row>
    <row r="33" spans="1:48" x14ac:dyDescent="0.3">
      <c r="D33" s="22" t="s">
        <v>51</v>
      </c>
      <c r="E33" s="22" t="s">
        <v>52</v>
      </c>
    </row>
    <row r="34" spans="1:48" x14ac:dyDescent="0.3">
      <c r="A34" s="21" t="s">
        <v>53</v>
      </c>
      <c r="B34" s="22">
        <f>SUM(B37:B45)</f>
        <v>139016.20000000001</v>
      </c>
      <c r="C34" s="22">
        <f>SUM(C37:C45)</f>
        <v>132968.40000000002</v>
      </c>
      <c r="D34" s="22">
        <f>SUM(D37:D45)</f>
        <v>3732.6</v>
      </c>
      <c r="E34" s="22">
        <f>SUM(E37:E45)</f>
        <v>2315.1999999999998</v>
      </c>
      <c r="F34" s="22">
        <f>B34-C34-D34-E34</f>
        <v>-1.1368683772161603E-11</v>
      </c>
    </row>
    <row r="35" spans="1:48" x14ac:dyDescent="0.3">
      <c r="A35" s="61" t="s">
        <v>54</v>
      </c>
      <c r="B35" s="62" t="s">
        <v>55</v>
      </c>
      <c r="C35" s="63" t="s">
        <v>56</v>
      </c>
      <c r="D35" s="63"/>
      <c r="E35" s="63"/>
    </row>
    <row r="36" spans="1:48" s="26" customFormat="1" ht="30" customHeight="1" x14ac:dyDescent="0.3">
      <c r="A36" s="61"/>
      <c r="B36" s="62"/>
      <c r="C36" s="1" t="s">
        <v>57</v>
      </c>
      <c r="D36" s="1" t="s">
        <v>58</v>
      </c>
      <c r="E36" s="1" t="s">
        <v>62</v>
      </c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</row>
    <row r="37" spans="1:48" x14ac:dyDescent="0.3">
      <c r="A37" s="38">
        <v>2014</v>
      </c>
      <c r="B37" s="39">
        <v>19467.5</v>
      </c>
      <c r="C37" s="39">
        <f>B37-E37</f>
        <v>19467.5</v>
      </c>
      <c r="D37" s="39">
        <v>0</v>
      </c>
      <c r="E37" s="39">
        <v>0</v>
      </c>
    </row>
    <row r="38" spans="1:48" x14ac:dyDescent="0.3">
      <c r="A38" s="38">
        <v>2015</v>
      </c>
      <c r="B38" s="39">
        <v>20710.400000000001</v>
      </c>
      <c r="C38" s="39">
        <f>B38-E38</f>
        <v>20710.400000000001</v>
      </c>
      <c r="D38" s="39">
        <v>0</v>
      </c>
      <c r="E38" s="39">
        <v>0</v>
      </c>
    </row>
    <row r="39" spans="1:48" x14ac:dyDescent="0.3">
      <c r="A39" s="38">
        <v>2016</v>
      </c>
      <c r="B39" s="39">
        <v>20259.5</v>
      </c>
      <c r="C39" s="39">
        <f>B39-E39</f>
        <v>19987.599999999999</v>
      </c>
      <c r="D39" s="39">
        <v>0</v>
      </c>
      <c r="E39" s="39">
        <v>271.89999999999998</v>
      </c>
    </row>
    <row r="40" spans="1:48" x14ac:dyDescent="0.3">
      <c r="A40" s="38">
        <v>2017</v>
      </c>
      <c r="B40" s="39">
        <v>18486.7</v>
      </c>
      <c r="C40" s="39">
        <f>B40-E40</f>
        <v>18361.100000000002</v>
      </c>
      <c r="D40" s="39">
        <v>0</v>
      </c>
      <c r="E40" s="39">
        <v>125.6</v>
      </c>
    </row>
    <row r="41" spans="1:48" x14ac:dyDescent="0.3">
      <c r="A41" s="38">
        <v>2018</v>
      </c>
      <c r="B41" s="39">
        <v>18943.3</v>
      </c>
      <c r="C41" s="39">
        <f>B41-E41</f>
        <v>18943.3</v>
      </c>
      <c r="D41" s="39">
        <v>0</v>
      </c>
      <c r="E41" s="39">
        <v>0</v>
      </c>
    </row>
    <row r="42" spans="1:48" x14ac:dyDescent="0.3">
      <c r="A42" s="38">
        <v>2019</v>
      </c>
      <c r="B42" s="39">
        <v>19425.5</v>
      </c>
      <c r="C42" s="39">
        <v>17832.400000000001</v>
      </c>
      <c r="D42" s="39">
        <v>0</v>
      </c>
      <c r="E42" s="39">
        <v>1593.1</v>
      </c>
    </row>
    <row r="43" spans="1:48" x14ac:dyDescent="0.3">
      <c r="A43" s="38">
        <v>2020</v>
      </c>
      <c r="B43" s="39">
        <v>17625.099999999999</v>
      </c>
      <c r="C43" s="39">
        <v>17625.099999999999</v>
      </c>
      <c r="D43" s="39">
        <v>0</v>
      </c>
      <c r="E43" s="39">
        <v>0</v>
      </c>
    </row>
    <row r="44" spans="1:48" x14ac:dyDescent="0.3">
      <c r="A44" s="38">
        <v>2021</v>
      </c>
      <c r="B44" s="39">
        <v>4098.2</v>
      </c>
      <c r="C44" s="39">
        <f>B44-E44-D44</f>
        <v>41</v>
      </c>
      <c r="D44" s="39">
        <v>3732.6</v>
      </c>
      <c r="E44" s="39">
        <v>324.60000000000002</v>
      </c>
      <c r="F44" s="22">
        <f>B44-C44-D44-E44</f>
        <v>0</v>
      </c>
    </row>
    <row r="45" spans="1:48" x14ac:dyDescent="0.3">
      <c r="A45" s="38">
        <v>2022</v>
      </c>
      <c r="B45" s="39">
        <v>0</v>
      </c>
      <c r="C45" s="39">
        <f>B45-E45</f>
        <v>0</v>
      </c>
      <c r="D45" s="39">
        <v>0</v>
      </c>
      <c r="E45" s="39">
        <v>0</v>
      </c>
      <c r="F45" s="22">
        <f>B45-C45-D45-E45</f>
        <v>0</v>
      </c>
    </row>
    <row r="46" spans="1:48" x14ac:dyDescent="0.3">
      <c r="A46" s="38">
        <v>2023</v>
      </c>
      <c r="B46" s="39">
        <v>0</v>
      </c>
      <c r="C46" s="39">
        <f>B46-E46</f>
        <v>0</v>
      </c>
      <c r="D46" s="39">
        <v>0</v>
      </c>
      <c r="E46" s="39">
        <v>0</v>
      </c>
      <c r="F46" s="22">
        <f>B46-C46-D46-E46</f>
        <v>0</v>
      </c>
    </row>
    <row r="47" spans="1:48" ht="15" customHeight="1" x14ac:dyDescent="0.3">
      <c r="A47" s="27" t="s">
        <v>59</v>
      </c>
      <c r="B47" s="28">
        <f>SUM(B37:B46)</f>
        <v>139016.20000000001</v>
      </c>
      <c r="C47" s="28">
        <f>SUM(C37:C46)</f>
        <v>132968.40000000002</v>
      </c>
      <c r="D47" s="40">
        <f>SUM(D37:D46)</f>
        <v>3732.6</v>
      </c>
      <c r="E47" s="40">
        <f>SUM(E37:E46)</f>
        <v>2315.1999999999998</v>
      </c>
    </row>
    <row r="48" spans="1:48" ht="22.8" x14ac:dyDescent="0.4">
      <c r="A48" s="60" t="s">
        <v>63</v>
      </c>
      <c r="B48" s="60"/>
      <c r="C48" s="60"/>
      <c r="D48" s="60"/>
      <c r="E48" s="60"/>
    </row>
    <row r="49" spans="1:48" x14ac:dyDescent="0.3">
      <c r="D49" s="22" t="s">
        <v>51</v>
      </c>
      <c r="E49" s="22" t="s">
        <v>52</v>
      </c>
    </row>
    <row r="50" spans="1:48" x14ac:dyDescent="0.3">
      <c r="A50" s="21" t="s">
        <v>53</v>
      </c>
      <c r="B50" s="22">
        <f>SUM(B53:B62)</f>
        <v>112045.40000000001</v>
      </c>
      <c r="C50" s="22">
        <f>B50-D50-E50</f>
        <v>106288.5</v>
      </c>
      <c r="D50" s="22">
        <f>SUM(D53:D62)</f>
        <v>1044.3</v>
      </c>
      <c r="E50" s="22">
        <f>SUM(E53:E62)</f>
        <v>4712.6000000000004</v>
      </c>
      <c r="F50" s="22">
        <f>B50-C50-D50-E50</f>
        <v>8.1854523159563541E-12</v>
      </c>
    </row>
    <row r="51" spans="1:48" x14ac:dyDescent="0.3">
      <c r="A51" s="61" t="s">
        <v>54</v>
      </c>
      <c r="B51" s="62" t="s">
        <v>55</v>
      </c>
      <c r="C51" s="63" t="s">
        <v>56</v>
      </c>
      <c r="D51" s="63"/>
      <c r="E51" s="63"/>
    </row>
    <row r="52" spans="1:48" s="26" customFormat="1" ht="30" customHeight="1" x14ac:dyDescent="0.3">
      <c r="A52" s="61"/>
      <c r="B52" s="62"/>
      <c r="C52" s="1" t="s">
        <v>57</v>
      </c>
      <c r="D52" s="1" t="s">
        <v>58</v>
      </c>
      <c r="E52" s="1" t="s">
        <v>62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</row>
    <row r="53" spans="1:48" x14ac:dyDescent="0.3">
      <c r="A53" s="27">
        <v>2014</v>
      </c>
      <c r="B53" s="28">
        <v>12583.2</v>
      </c>
      <c r="C53" s="28">
        <f t="shared" ref="C53:C62" si="3">B53-D53-E53</f>
        <v>12583.2</v>
      </c>
      <c r="D53" s="28">
        <v>0</v>
      </c>
      <c r="E53" s="28">
        <v>0</v>
      </c>
    </row>
    <row r="54" spans="1:48" x14ac:dyDescent="0.3">
      <c r="A54" s="27">
        <v>2015</v>
      </c>
      <c r="B54" s="28">
        <v>11762.7</v>
      </c>
      <c r="C54" s="28">
        <f t="shared" si="3"/>
        <v>11753.800000000001</v>
      </c>
      <c r="D54" s="28">
        <v>8.9</v>
      </c>
      <c r="E54" s="28">
        <v>0</v>
      </c>
    </row>
    <row r="55" spans="1:48" x14ac:dyDescent="0.3">
      <c r="A55" s="27">
        <v>2016</v>
      </c>
      <c r="B55" s="28">
        <v>12610.5</v>
      </c>
      <c r="C55" s="28">
        <f t="shared" si="3"/>
        <v>12372.7</v>
      </c>
      <c r="D55" s="28">
        <v>8.5</v>
      </c>
      <c r="E55" s="28">
        <v>229.3</v>
      </c>
    </row>
    <row r="56" spans="1:48" x14ac:dyDescent="0.3">
      <c r="A56" s="27">
        <v>2017</v>
      </c>
      <c r="B56" s="28">
        <v>12911.9</v>
      </c>
      <c r="C56" s="28">
        <f t="shared" si="3"/>
        <v>10318.299999999999</v>
      </c>
      <c r="D56" s="28">
        <v>10</v>
      </c>
      <c r="E56" s="28">
        <v>2583.6</v>
      </c>
    </row>
    <row r="57" spans="1:48" x14ac:dyDescent="0.3">
      <c r="A57" s="27">
        <v>2018</v>
      </c>
      <c r="B57" s="28">
        <v>10337.5</v>
      </c>
      <c r="C57" s="28">
        <f t="shared" si="3"/>
        <v>9561.5</v>
      </c>
      <c r="D57" s="28">
        <v>8.6</v>
      </c>
      <c r="E57" s="28">
        <v>767.4</v>
      </c>
    </row>
    <row r="58" spans="1:48" x14ac:dyDescent="0.3">
      <c r="A58" s="27">
        <v>2019</v>
      </c>
      <c r="B58" s="28">
        <v>9823.5</v>
      </c>
      <c r="C58" s="28">
        <f t="shared" si="3"/>
        <v>8713.8000000000011</v>
      </c>
      <c r="D58" s="28">
        <v>8.3000000000000007</v>
      </c>
      <c r="E58" s="28">
        <v>1101.4000000000001</v>
      </c>
    </row>
    <row r="59" spans="1:48" x14ac:dyDescent="0.3">
      <c r="A59" s="27">
        <v>2020</v>
      </c>
      <c r="B59" s="28">
        <v>10083.4</v>
      </c>
      <c r="C59" s="28">
        <f t="shared" si="3"/>
        <v>10083.4</v>
      </c>
      <c r="D59" s="28">
        <v>0</v>
      </c>
      <c r="E59" s="28">
        <v>0</v>
      </c>
    </row>
    <row r="60" spans="1:48" x14ac:dyDescent="0.3">
      <c r="A60" s="27">
        <v>2021</v>
      </c>
      <c r="B60" s="28">
        <v>11434.1</v>
      </c>
      <c r="C60" s="28">
        <v>10403.199999999999</v>
      </c>
      <c r="D60" s="28">
        <v>1000</v>
      </c>
      <c r="E60" s="28">
        <v>30.9</v>
      </c>
      <c r="F60" s="22">
        <f>B60-C60-D60-E60</f>
        <v>1.4566126083082054E-12</v>
      </c>
    </row>
    <row r="61" spans="1:48" x14ac:dyDescent="0.3">
      <c r="A61" s="27">
        <v>2022</v>
      </c>
      <c r="B61" s="28">
        <v>10249.299999999999</v>
      </c>
      <c r="C61" s="28">
        <f>B61-D61-E61</f>
        <v>10249.299999999999</v>
      </c>
      <c r="D61" s="28">
        <v>0</v>
      </c>
      <c r="E61" s="28">
        <v>0</v>
      </c>
      <c r="F61" s="22">
        <f>B61-C61-D61-E61</f>
        <v>0</v>
      </c>
    </row>
    <row r="62" spans="1:48" x14ac:dyDescent="0.3">
      <c r="A62" s="27">
        <v>2023</v>
      </c>
      <c r="B62" s="28">
        <v>10249.299999999999</v>
      </c>
      <c r="C62" s="28">
        <f t="shared" si="3"/>
        <v>10249.299999999999</v>
      </c>
      <c r="D62" s="28">
        <v>0</v>
      </c>
      <c r="E62" s="28">
        <v>0</v>
      </c>
      <c r="F62" s="22">
        <f>B62-C62-D62-E62</f>
        <v>0</v>
      </c>
    </row>
    <row r="63" spans="1:48" x14ac:dyDescent="0.3">
      <c r="A63" s="27" t="s">
        <v>59</v>
      </c>
      <c r="B63" s="28">
        <f>SUM(B53:B62)</f>
        <v>112045.40000000001</v>
      </c>
      <c r="C63" s="28">
        <f>SUM(C53:C62)</f>
        <v>106288.5</v>
      </c>
      <c r="D63" s="28">
        <f>SUM(D53:D62)</f>
        <v>1044.3</v>
      </c>
      <c r="E63" s="28">
        <f>SUM(E53:E62)</f>
        <v>4712.6000000000004</v>
      </c>
      <c r="F63" s="22">
        <f>B63-C63-D63-E63</f>
        <v>8.1854523159563541E-12</v>
      </c>
    </row>
    <row r="64" spans="1:48" ht="22.8" x14ac:dyDescent="0.4">
      <c r="A64" s="60" t="s">
        <v>64</v>
      </c>
      <c r="B64" s="60"/>
      <c r="C64" s="60"/>
      <c r="D64" s="60"/>
      <c r="E64" s="60"/>
    </row>
    <row r="65" spans="1:48" x14ac:dyDescent="0.3">
      <c r="D65" s="22" t="s">
        <v>51</v>
      </c>
      <c r="E65" s="22" t="s">
        <v>52</v>
      </c>
    </row>
    <row r="66" spans="1:48" x14ac:dyDescent="0.3">
      <c r="A66" s="21" t="s">
        <v>53</v>
      </c>
      <c r="B66" s="22">
        <f>SUM(B69:B78)</f>
        <v>131907.6</v>
      </c>
      <c r="C66" s="22">
        <f>B66-D66-E66</f>
        <v>126711.00000000001</v>
      </c>
      <c r="D66" s="22">
        <f>SUM(D69:D78)</f>
        <v>93.9</v>
      </c>
      <c r="E66" s="22">
        <f>SUM(E69:E78)</f>
        <v>5102.7000000000007</v>
      </c>
    </row>
    <row r="67" spans="1:48" x14ac:dyDescent="0.3">
      <c r="A67" s="61" t="s">
        <v>54</v>
      </c>
      <c r="B67" s="62" t="s">
        <v>55</v>
      </c>
      <c r="C67" s="63" t="s">
        <v>56</v>
      </c>
      <c r="D67" s="63"/>
      <c r="E67" s="63"/>
    </row>
    <row r="68" spans="1:48" s="26" customFormat="1" ht="30" customHeight="1" x14ac:dyDescent="0.3">
      <c r="A68" s="61"/>
      <c r="B68" s="62"/>
      <c r="C68" s="1" t="s">
        <v>57</v>
      </c>
      <c r="D68" s="1" t="s">
        <v>58</v>
      </c>
      <c r="E68" s="1" t="s">
        <v>62</v>
      </c>
      <c r="F68" s="24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</row>
    <row r="69" spans="1:48" x14ac:dyDescent="0.3">
      <c r="A69" s="38">
        <v>2014</v>
      </c>
      <c r="B69" s="39">
        <v>11861.4</v>
      </c>
      <c r="C69" s="39">
        <f t="shared" ref="C69:C78" si="4">B69-D69-E69</f>
        <v>11861.4</v>
      </c>
      <c r="D69" s="39">
        <v>0</v>
      </c>
      <c r="E69" s="39">
        <v>0</v>
      </c>
    </row>
    <row r="70" spans="1:48" x14ac:dyDescent="0.3">
      <c r="A70" s="38">
        <v>2015</v>
      </c>
      <c r="B70" s="39">
        <v>10889.5</v>
      </c>
      <c r="C70" s="39">
        <f t="shared" si="4"/>
        <v>10889.5</v>
      </c>
      <c r="D70" s="39">
        <v>0</v>
      </c>
      <c r="E70" s="39">
        <v>0</v>
      </c>
    </row>
    <row r="71" spans="1:48" x14ac:dyDescent="0.3">
      <c r="A71" s="38">
        <v>2016</v>
      </c>
      <c r="B71" s="39">
        <v>12782.7</v>
      </c>
      <c r="C71" s="39">
        <f t="shared" si="4"/>
        <v>12600.300000000001</v>
      </c>
      <c r="D71" s="39">
        <v>0</v>
      </c>
      <c r="E71" s="39">
        <v>182.4</v>
      </c>
    </row>
    <row r="72" spans="1:48" x14ac:dyDescent="0.3">
      <c r="A72" s="38">
        <v>2017</v>
      </c>
      <c r="B72" s="39">
        <v>12801</v>
      </c>
      <c r="C72" s="39">
        <f t="shared" si="4"/>
        <v>10236.9</v>
      </c>
      <c r="D72" s="39">
        <v>0</v>
      </c>
      <c r="E72" s="39">
        <v>2564.1</v>
      </c>
    </row>
    <row r="73" spans="1:48" x14ac:dyDescent="0.3">
      <c r="A73" s="38">
        <v>2018</v>
      </c>
      <c r="B73" s="39">
        <v>15161.1</v>
      </c>
      <c r="C73" s="39">
        <f t="shared" si="4"/>
        <v>14034.300000000001</v>
      </c>
      <c r="D73" s="39">
        <v>0</v>
      </c>
      <c r="E73" s="39">
        <v>1126.8</v>
      </c>
    </row>
    <row r="74" spans="1:48" x14ac:dyDescent="0.3">
      <c r="A74" s="38">
        <v>2019</v>
      </c>
      <c r="B74" s="39">
        <v>14445.7</v>
      </c>
      <c r="C74" s="39">
        <f t="shared" si="4"/>
        <v>13122.400000000001</v>
      </c>
      <c r="D74" s="39">
        <v>93.9</v>
      </c>
      <c r="E74" s="39">
        <v>1229.4000000000001</v>
      </c>
    </row>
    <row r="75" spans="1:48" x14ac:dyDescent="0.3">
      <c r="A75" s="38">
        <v>2020</v>
      </c>
      <c r="B75" s="39">
        <v>13273.5</v>
      </c>
      <c r="C75" s="39">
        <f t="shared" si="4"/>
        <v>13273.5</v>
      </c>
      <c r="D75" s="39">
        <v>0</v>
      </c>
      <c r="E75" s="39">
        <v>0</v>
      </c>
    </row>
    <row r="76" spans="1:48" x14ac:dyDescent="0.3">
      <c r="A76" s="38">
        <v>2021</v>
      </c>
      <c r="B76" s="39">
        <v>13889.3</v>
      </c>
      <c r="C76" s="39">
        <f t="shared" si="4"/>
        <v>13889.3</v>
      </c>
      <c r="D76" s="39">
        <v>0</v>
      </c>
      <c r="E76" s="39">
        <v>0</v>
      </c>
    </row>
    <row r="77" spans="1:48" x14ac:dyDescent="0.3">
      <c r="A77" s="38">
        <v>2022</v>
      </c>
      <c r="B77" s="39">
        <v>13401.7</v>
      </c>
      <c r="C77" s="39">
        <f>B77-D77-E77</f>
        <v>13401.7</v>
      </c>
      <c r="D77" s="39">
        <v>0</v>
      </c>
      <c r="E77" s="39">
        <v>0</v>
      </c>
    </row>
    <row r="78" spans="1:48" x14ac:dyDescent="0.3">
      <c r="A78" s="38">
        <v>2023</v>
      </c>
      <c r="B78" s="39">
        <v>13401.7</v>
      </c>
      <c r="C78" s="39">
        <f t="shared" si="4"/>
        <v>13401.7</v>
      </c>
      <c r="D78" s="39">
        <v>0</v>
      </c>
      <c r="E78" s="39">
        <v>0</v>
      </c>
    </row>
    <row r="79" spans="1:48" x14ac:dyDescent="0.3">
      <c r="A79" s="27" t="s">
        <v>59</v>
      </c>
      <c r="B79" s="28">
        <f>SUM(B69:B78)</f>
        <v>131907.6</v>
      </c>
      <c r="C79" s="41">
        <f>SUM(C69:C78)</f>
        <v>126711.00000000001</v>
      </c>
      <c r="D79" s="41">
        <f>SUM(D69:D78)</f>
        <v>93.9</v>
      </c>
      <c r="E79" s="41">
        <f>SUM(E69:E78)</f>
        <v>5102.7000000000007</v>
      </c>
      <c r="F79" s="22">
        <f>B79-C79-D79-E79</f>
        <v>-9.0949470177292824E-12</v>
      </c>
    </row>
    <row r="80" spans="1:48" ht="22.8" x14ac:dyDescent="0.4">
      <c r="A80" s="60" t="s">
        <v>65</v>
      </c>
      <c r="B80" s="60"/>
      <c r="C80" s="60"/>
      <c r="D80" s="60"/>
      <c r="E80" s="60"/>
    </row>
    <row r="81" spans="1:48" x14ac:dyDescent="0.3">
      <c r="D81" s="22" t="s">
        <v>51</v>
      </c>
      <c r="E81" s="22" t="s">
        <v>52</v>
      </c>
    </row>
    <row r="82" spans="1:48" x14ac:dyDescent="0.3">
      <c r="A82" s="21" t="s">
        <v>53</v>
      </c>
      <c r="B82" s="22">
        <f>SUM(B85:B94)</f>
        <v>31891.499999999996</v>
      </c>
      <c r="C82" s="22">
        <f>B82-D82</f>
        <v>30605.999999999996</v>
      </c>
      <c r="D82" s="22">
        <f>SUM(D85:D94)</f>
        <v>1285.5</v>
      </c>
    </row>
    <row r="83" spans="1:48" x14ac:dyDescent="0.3">
      <c r="A83" s="61" t="s">
        <v>54</v>
      </c>
      <c r="B83" s="62" t="s">
        <v>55</v>
      </c>
      <c r="C83" s="63" t="s">
        <v>56</v>
      </c>
      <c r="D83" s="63"/>
    </row>
    <row r="84" spans="1:48" s="26" customFormat="1" ht="30" customHeight="1" x14ac:dyDescent="0.3">
      <c r="A84" s="61"/>
      <c r="B84" s="62"/>
      <c r="C84" s="1" t="s">
        <v>57</v>
      </c>
      <c r="D84" s="1" t="s">
        <v>62</v>
      </c>
      <c r="E84" s="24"/>
      <c r="F84" s="24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</row>
    <row r="85" spans="1:48" x14ac:dyDescent="0.3">
      <c r="A85" s="38">
        <v>2014</v>
      </c>
      <c r="B85" s="39">
        <v>2138.6</v>
      </c>
      <c r="C85" s="39">
        <f>B85-D85</f>
        <v>2138.6</v>
      </c>
      <c r="D85" s="39">
        <v>0</v>
      </c>
    </row>
    <row r="86" spans="1:48" x14ac:dyDescent="0.3">
      <c r="A86" s="38">
        <v>2015</v>
      </c>
      <c r="B86" s="39">
        <v>2323.9</v>
      </c>
      <c r="C86" s="39">
        <f t="shared" ref="C86:C94" si="5">B86-D86</f>
        <v>2323.9</v>
      </c>
      <c r="D86" s="39">
        <v>0</v>
      </c>
    </row>
    <row r="87" spans="1:48" x14ac:dyDescent="0.3">
      <c r="A87" s="38">
        <v>2016</v>
      </c>
      <c r="B87" s="39">
        <v>2674.6</v>
      </c>
      <c r="C87" s="39">
        <f t="shared" si="5"/>
        <v>2651.2</v>
      </c>
      <c r="D87" s="39">
        <v>23.4</v>
      </c>
    </row>
    <row r="88" spans="1:48" x14ac:dyDescent="0.3">
      <c r="A88" s="38">
        <v>2017</v>
      </c>
      <c r="B88" s="39">
        <v>2844.9</v>
      </c>
      <c r="C88" s="39">
        <f t="shared" si="5"/>
        <v>2181.3000000000002</v>
      </c>
      <c r="D88" s="39">
        <v>663.6</v>
      </c>
    </row>
    <row r="89" spans="1:48" x14ac:dyDescent="0.3">
      <c r="A89" s="38">
        <v>2018</v>
      </c>
      <c r="B89" s="39">
        <v>3382.1</v>
      </c>
      <c r="C89" s="39">
        <f t="shared" si="5"/>
        <v>3103.5</v>
      </c>
      <c r="D89" s="39">
        <v>278.60000000000002</v>
      </c>
    </row>
    <row r="90" spans="1:48" x14ac:dyDescent="0.3">
      <c r="A90" s="38">
        <v>2019</v>
      </c>
      <c r="B90" s="39">
        <v>3528.9</v>
      </c>
      <c r="C90" s="39">
        <f t="shared" si="5"/>
        <v>3209</v>
      </c>
      <c r="D90" s="39">
        <v>319.89999999999998</v>
      </c>
    </row>
    <row r="91" spans="1:48" x14ac:dyDescent="0.3">
      <c r="A91" s="38">
        <v>2020</v>
      </c>
      <c r="B91" s="39">
        <v>3626.1</v>
      </c>
      <c r="C91" s="39">
        <f t="shared" si="5"/>
        <v>3626.1</v>
      </c>
      <c r="D91" s="39">
        <v>0</v>
      </c>
      <c r="F91" s="22">
        <v>3626.1</v>
      </c>
    </row>
    <row r="92" spans="1:48" x14ac:dyDescent="0.3">
      <c r="A92" s="38">
        <v>2021</v>
      </c>
      <c r="B92" s="39">
        <v>3923.8</v>
      </c>
      <c r="C92" s="39">
        <f t="shared" si="5"/>
        <v>3923.8</v>
      </c>
      <c r="D92" s="39">
        <v>0</v>
      </c>
    </row>
    <row r="93" spans="1:48" x14ac:dyDescent="0.3">
      <c r="A93" s="38">
        <v>2022</v>
      </c>
      <c r="B93" s="39">
        <v>3724.3</v>
      </c>
      <c r="C93" s="39">
        <f>B93-D93</f>
        <v>3724.3</v>
      </c>
      <c r="D93" s="39">
        <v>0</v>
      </c>
    </row>
    <row r="94" spans="1:48" x14ac:dyDescent="0.3">
      <c r="A94" s="38">
        <v>2023</v>
      </c>
      <c r="B94" s="39">
        <v>3724.3</v>
      </c>
      <c r="C94" s="39">
        <f t="shared" si="5"/>
        <v>3724.3</v>
      </c>
      <c r="D94" s="39">
        <v>0</v>
      </c>
    </row>
    <row r="95" spans="1:48" x14ac:dyDescent="0.3">
      <c r="A95" s="27" t="s">
        <v>59</v>
      </c>
      <c r="B95" s="28">
        <f>SUM(B85:B94)</f>
        <v>31891.499999999996</v>
      </c>
      <c r="C95" s="41">
        <f>SUM(C85:C94)</f>
        <v>30605.999999999996</v>
      </c>
      <c r="D95" s="41">
        <f>SUM(D85:D94)</f>
        <v>1285.5</v>
      </c>
      <c r="E95" s="41">
        <f>SUM(E85:E94)</f>
        <v>0</v>
      </c>
      <c r="F95" s="22">
        <f>B95-C95-D95-E95</f>
        <v>0</v>
      </c>
    </row>
    <row r="97" spans="1:5" x14ac:dyDescent="0.3">
      <c r="D97" s="22" t="s">
        <v>51</v>
      </c>
      <c r="E97" s="22" t="s">
        <v>52</v>
      </c>
    </row>
    <row r="98" spans="1:5" x14ac:dyDescent="0.3">
      <c r="A98" s="21" t="s">
        <v>53</v>
      </c>
      <c r="B98" s="22">
        <f>SUM(B99:B108)</f>
        <v>26008.400000000005</v>
      </c>
      <c r="D98" s="22">
        <f>SUM(D99:D108)</f>
        <v>0</v>
      </c>
      <c r="E98" s="22">
        <f>SUM(E99:E108)</f>
        <v>0</v>
      </c>
    </row>
    <row r="99" spans="1:5" x14ac:dyDescent="0.3">
      <c r="A99" s="21">
        <v>2014</v>
      </c>
      <c r="B99" s="29">
        <v>3343.7</v>
      </c>
      <c r="C99" s="30"/>
      <c r="D99" s="30"/>
      <c r="E99" s="31"/>
    </row>
    <row r="100" spans="1:5" x14ac:dyDescent="0.3">
      <c r="A100" s="21">
        <v>2015</v>
      </c>
      <c r="B100" s="32">
        <v>4318.1000000000004</v>
      </c>
      <c r="C100" s="33"/>
      <c r="D100" s="33"/>
      <c r="E100" s="34"/>
    </row>
    <row r="101" spans="1:5" x14ac:dyDescent="0.3">
      <c r="A101" s="21">
        <v>2016</v>
      </c>
      <c r="B101" s="32">
        <v>4547.1000000000004</v>
      </c>
      <c r="C101" s="33"/>
      <c r="D101" s="33"/>
      <c r="E101" s="34"/>
    </row>
    <row r="102" spans="1:5" x14ac:dyDescent="0.3">
      <c r="A102" s="21">
        <v>2017</v>
      </c>
      <c r="B102" s="32">
        <v>1995.8</v>
      </c>
      <c r="C102" s="33"/>
      <c r="D102" s="33"/>
      <c r="E102" s="34"/>
    </row>
    <row r="103" spans="1:5" x14ac:dyDescent="0.3">
      <c r="A103" s="21">
        <v>2018</v>
      </c>
      <c r="B103" s="32">
        <v>1539</v>
      </c>
      <c r="C103" s="33"/>
      <c r="D103" s="33"/>
      <c r="E103" s="34"/>
    </row>
    <row r="104" spans="1:5" x14ac:dyDescent="0.3">
      <c r="A104" s="21">
        <v>2019</v>
      </c>
      <c r="B104" s="32">
        <v>1949.6</v>
      </c>
      <c r="C104" s="33"/>
      <c r="D104" s="33"/>
      <c r="E104" s="34"/>
    </row>
    <row r="105" spans="1:5" x14ac:dyDescent="0.3">
      <c r="A105" s="21">
        <v>2020</v>
      </c>
      <c r="B105" s="22">
        <v>2055.9</v>
      </c>
      <c r="D105" s="33"/>
      <c r="E105" s="34"/>
    </row>
    <row r="106" spans="1:5" x14ac:dyDescent="0.3">
      <c r="A106" s="21">
        <v>2021</v>
      </c>
      <c r="B106" s="22">
        <v>2098.4</v>
      </c>
      <c r="D106" s="33"/>
      <c r="E106" s="34"/>
    </row>
    <row r="107" spans="1:5" x14ac:dyDescent="0.3">
      <c r="A107" s="21">
        <v>2022</v>
      </c>
      <c r="B107" s="22">
        <v>2080.4</v>
      </c>
      <c r="D107" s="36"/>
      <c r="E107" s="37"/>
    </row>
    <row r="108" spans="1:5" x14ac:dyDescent="0.3">
      <c r="A108" s="21">
        <v>2023</v>
      </c>
      <c r="B108" s="22">
        <v>2080.4</v>
      </c>
      <c r="D108" s="36"/>
      <c r="E108" s="37"/>
    </row>
  </sheetData>
  <mergeCells count="20">
    <mergeCell ref="A35:A36"/>
    <mergeCell ref="B35:B36"/>
    <mergeCell ref="C35:E35"/>
    <mergeCell ref="A3:A4"/>
    <mergeCell ref="B3:B4"/>
    <mergeCell ref="C3:E3"/>
    <mergeCell ref="A17:E18"/>
    <mergeCell ref="A32:E32"/>
    <mergeCell ref="A80:E80"/>
    <mergeCell ref="A83:A84"/>
    <mergeCell ref="B83:B84"/>
    <mergeCell ref="C83:D83"/>
    <mergeCell ref="A48:E48"/>
    <mergeCell ref="A51:A52"/>
    <mergeCell ref="B51:B52"/>
    <mergeCell ref="C51:E51"/>
    <mergeCell ref="A64:E64"/>
    <mergeCell ref="A67:A68"/>
    <mergeCell ref="B67:B68"/>
    <mergeCell ref="C67:E6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Сведения о фин-ии</vt:lpstr>
      <vt:lpstr>для МП</vt:lpstr>
      <vt:lpstr>'Сведения о фин-ии'!Область_печати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2022-05-31T07:03:13Z</dcterms:modified>
</cp:coreProperties>
</file>