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фин-ии'!$B$1:$I$42</definedName>
  </definedNames>
  <calcPr calcId="152511"/>
</workbook>
</file>

<file path=xl/calcChain.xml><?xml version="1.0" encoding="utf-8"?>
<calcChain xmlns="http://schemas.openxmlformats.org/spreadsheetml/2006/main">
  <c r="F39" i="1" l="1"/>
  <c r="F38" i="1"/>
  <c r="F11" i="1"/>
  <c r="F29" i="1" l="1"/>
  <c r="G18" i="1"/>
  <c r="F41" i="1"/>
  <c r="F40" i="1"/>
  <c r="I12" i="1"/>
  <c r="I38" i="1" s="1"/>
  <c r="H12" i="1"/>
  <c r="G12" i="1"/>
  <c r="F10" i="1"/>
  <c r="F9" i="1"/>
  <c r="F18" i="1"/>
  <c r="F12" i="1" l="1"/>
  <c r="I25" i="2"/>
  <c r="I41" i="1" l="1"/>
  <c r="I40" i="1"/>
  <c r="I39" i="1"/>
  <c r="H41" i="1"/>
  <c r="H40" i="1"/>
  <c r="H39" i="1"/>
  <c r="G41" i="1"/>
  <c r="G40" i="1"/>
  <c r="G39" i="1"/>
  <c r="H18" i="1"/>
  <c r="I18" i="1"/>
  <c r="F17" i="1"/>
  <c r="F16" i="1"/>
  <c r="F15" i="1"/>
  <c r="H24" i="1" l="1"/>
  <c r="I24" i="1"/>
  <c r="G24" i="1"/>
  <c r="F24" i="1" l="1"/>
  <c r="I3" i="2"/>
  <c r="I5" i="2"/>
  <c r="C10" i="2"/>
  <c r="C9" i="2"/>
  <c r="C8" i="2"/>
  <c r="C7" i="2"/>
  <c r="C6" i="2"/>
  <c r="C5" i="2"/>
  <c r="I6" i="2" l="1"/>
  <c r="I4" i="2"/>
  <c r="E15" i="2"/>
  <c r="L23" i="2" s="1"/>
  <c r="E14" i="2"/>
  <c r="K23" i="2" s="1"/>
  <c r="E13" i="2"/>
  <c r="J23" i="2" s="1"/>
  <c r="D15" i="2"/>
  <c r="L22" i="2" s="1"/>
  <c r="D14" i="2"/>
  <c r="K22" i="2" s="1"/>
  <c r="D13" i="2"/>
  <c r="J22" i="2" s="1"/>
  <c r="C15" i="2"/>
  <c r="L24" i="2" s="1"/>
  <c r="C14" i="2"/>
  <c r="K24" i="2" s="1"/>
  <c r="C13" i="2"/>
  <c r="J24" i="2" s="1"/>
  <c r="I36" i="1"/>
  <c r="H36" i="1"/>
  <c r="G36" i="1"/>
  <c r="F35" i="1"/>
  <c r="I33" i="1"/>
  <c r="H33" i="1"/>
  <c r="G33" i="1"/>
  <c r="F32" i="1"/>
  <c r="I30" i="1"/>
  <c r="H30" i="1"/>
  <c r="G30" i="1"/>
  <c r="I27" i="1"/>
  <c r="H27" i="1"/>
  <c r="G27" i="1"/>
  <c r="F26" i="1"/>
  <c r="F23" i="1"/>
  <c r="H21" i="1"/>
  <c r="I21" i="1"/>
  <c r="G21" i="1"/>
  <c r="F20" i="1"/>
  <c r="I24" i="2" l="1"/>
  <c r="I22" i="2"/>
  <c r="G38" i="1"/>
  <c r="B13" i="2" s="1"/>
  <c r="J21" i="2" s="1"/>
  <c r="B15" i="2"/>
  <c r="H38" i="1"/>
  <c r="I23" i="2"/>
  <c r="F27" i="1"/>
  <c r="F33" i="1"/>
  <c r="C2" i="2"/>
  <c r="D16" i="2"/>
  <c r="I13" i="2"/>
  <c r="I11" i="2"/>
  <c r="I12" i="2"/>
  <c r="E2" i="2"/>
  <c r="C16" i="2"/>
  <c r="E16" i="2"/>
  <c r="D2" i="2"/>
  <c r="F30" i="1"/>
  <c r="F36" i="1"/>
  <c r="F21" i="1"/>
  <c r="I10" i="2" l="1"/>
  <c r="F44" i="1"/>
  <c r="F15" i="2"/>
  <c r="L21" i="2"/>
  <c r="I44" i="1"/>
  <c r="G44" i="1"/>
  <c r="H44" i="1"/>
  <c r="B14" i="2"/>
  <c r="K21" i="2" s="1"/>
  <c r="I21" i="2" s="1"/>
  <c r="B2" i="2" l="1"/>
  <c r="F2" i="2" s="1"/>
  <c r="F14" i="2"/>
  <c r="F13" i="2"/>
  <c r="B16" i="2"/>
</calcChain>
</file>

<file path=xl/sharedStrings.xml><?xml version="1.0" encoding="utf-8"?>
<sst xmlns="http://schemas.openxmlformats.org/spreadsheetml/2006/main" count="117" uniqueCount="81">
  <si>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</si>
  <si>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</si>
  <si>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</si>
  <si>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</si>
  <si>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</si>
  <si>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</si>
  <si>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</si>
  <si>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</si>
  <si>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</si>
  <si>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</si>
  <si>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</si>
  <si>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</si>
  <si>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</si>
  <si>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</si>
  <si>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</si>
  <si>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</si>
  <si>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</si>
  <si>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</si>
  <si>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</si>
  <si>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</si>
  <si>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</si>
  <si>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</si>
  <si>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</si>
  <si>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«Развитие культуры и молодежной политики в муниципальном образовании «город Десногорск» Смоленской области»</t>
  </si>
  <si>
    <t>очередной финансовый год 2022</t>
  </si>
  <si>
    <t>1-й год планово-го периода 2023</t>
  </si>
  <si>
    <t>2-й год планово-го периода 2024</t>
  </si>
  <si>
    <t>Мероприятие 1 Организация и проведение мероприятий в области молодёжной политики</t>
  </si>
  <si>
    <t>5.</t>
  </si>
  <si>
    <t>6.</t>
  </si>
  <si>
    <t>7.</t>
  </si>
  <si>
    <t>8.</t>
  </si>
  <si>
    <t>Мероприятие 1 Организация и проведение мероприятий культурно-массового характера</t>
  </si>
  <si>
    <t>9.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</si>
  <si>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</si>
  <si>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</si>
  <si>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1. «Реализация молодежной политики»</t>
  </si>
  <si>
    <t>Комплекс процессных мероприятий 2. «Библиотечное обслуживание населения»</t>
  </si>
  <si>
    <t>Комплекс процессных мероприятий 3. «Развитие культурно-досуговой деятельности»</t>
  </si>
  <si>
    <t>Комплекс процессных мероприятий 4. «Развитие музейной деятельности»</t>
  </si>
  <si>
    <t>Комплекс процессных мероприятий 5. «Обеспечение деятельности органов местного самоуправления»</t>
  </si>
  <si>
    <t>Комплекс процессных мероприятий 6. «Культурно – массовые мероприятия»</t>
  </si>
  <si>
    <t>МБУ «Десногорская библиотека»</t>
  </si>
  <si>
    <t>МБУ «ЦК и МП» 
г. Десногорска</t>
  </si>
  <si>
    <t>МБУК «Десногорский ИКМ»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</si>
  <si>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</si>
  <si>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</si>
  <si>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</si>
  <si>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</si>
  <si>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</si>
  <si>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</si>
  <si>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</si>
  <si>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</si>
  <si>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</si>
  <si>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Всего:</t>
  </si>
  <si>
    <t>средства внебюджетных источников – 0 тыс. рублей.</t>
  </si>
  <si>
    <t>тыс. рублей, из них:</t>
  </si>
  <si>
    <t>МБ</t>
  </si>
  <si>
    <t>ФБ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</si>
  <si>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</si>
  <si>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</si>
  <si>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</si>
  <si>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</si>
  <si>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</si>
  <si>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</si>
  <si>
    <t>Федеральный бюджет</t>
  </si>
  <si>
    <t>Областной бюджет</t>
  </si>
  <si>
    <t>Мероприятие 1.1. Государственная поддержка отрасли культуры (комплектование книжных фондов библиотек)</t>
  </si>
  <si>
    <t>Ведомственный проект «Сохранение культурного и исторического наследия»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</si>
  <si>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</si>
  <si>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</si>
  <si>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</si>
  <si>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>внебюджетные средства</t>
  </si>
  <si>
    <t>очередной финансовый год</t>
  </si>
  <si>
    <t>1-й год планового периода</t>
  </si>
  <si>
    <t>2-й год планового периода</t>
  </si>
  <si>
    <t>Муниципальная программа (всего), в том числе:</t>
  </si>
  <si>
    <t>Результат 1 Достигнуто количество посещений организаций культуры по отношению к уровню 2017 года (в части посещений библиотек)</t>
  </si>
  <si>
    <t>Региональный проект "Техническое оснащение муниципальных музеев"</t>
  </si>
  <si>
    <t>Мероприятие 1.1. Техническое оснащение муниципальных музеев</t>
  </si>
  <si>
    <t>Приложение 
к  постановлению Администрации муниципального образования «город Десногорск»            Смоленской области  от 07.12.2022 № 1052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</si>
</sst>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4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view="pageBreakPreview" topLeftCell="A31" zoomScale="85" zoomScaleNormal="60" zoomScaleSheetLayoutView="85" workbookViewId="0">
      <selection activeCell="G14" sqref="G14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53" style="6" customWidth="1"/>
    <col min="4" max="4" width="20.6640625" style="6" customWidth="1"/>
    <col min="5" max="5" width="17.109375" style="6" customWidth="1"/>
    <col min="6" max="9" width="15.664062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ht="60" customHeight="1" x14ac:dyDescent="0.3">
      <c r="G1" s="55" t="s">
        <v>80</v>
      </c>
      <c r="H1" s="55"/>
      <c r="I1" s="55"/>
    </row>
    <row r="2" spans="2:11" x14ac:dyDescent="0.3">
      <c r="B2" s="56" t="s">
        <v>7</v>
      </c>
      <c r="C2" s="56"/>
      <c r="D2" s="56"/>
      <c r="E2" s="56"/>
      <c r="F2" s="56"/>
      <c r="G2" s="56"/>
      <c r="H2" s="56"/>
      <c r="I2" s="56"/>
      <c r="J2" s="7"/>
      <c r="K2" s="7"/>
    </row>
    <row r="3" spans="2:11" x14ac:dyDescent="0.3">
      <c r="B3" s="58" t="s">
        <v>23</v>
      </c>
      <c r="C3" s="58"/>
      <c r="D3" s="58"/>
      <c r="E3" s="58"/>
      <c r="F3" s="58"/>
      <c r="G3" s="58"/>
      <c r="H3" s="58"/>
      <c r="I3" s="58"/>
      <c r="J3" s="8"/>
      <c r="K3" s="8"/>
    </row>
    <row r="4" spans="2:11" x14ac:dyDescent="0.3">
      <c r="B4" s="57" t="s">
        <v>8</v>
      </c>
      <c r="C4" s="57"/>
      <c r="D4" s="57"/>
      <c r="E4" s="57"/>
      <c r="F4" s="57"/>
      <c r="G4" s="57"/>
      <c r="H4" s="57"/>
      <c r="I4" s="57"/>
      <c r="J4" s="8"/>
      <c r="K4" s="8"/>
    </row>
    <row r="6" spans="2:11" x14ac:dyDescent="0.3">
      <c r="B6" s="61" t="s">
        <v>0</v>
      </c>
      <c r="C6" s="61" t="s">
        <v>1</v>
      </c>
      <c r="D6" s="61" t="s">
        <v>9</v>
      </c>
      <c r="E6" s="49" t="s">
        <v>6</v>
      </c>
      <c r="F6" s="61" t="s">
        <v>10</v>
      </c>
      <c r="G6" s="61"/>
      <c r="H6" s="61"/>
      <c r="I6" s="61"/>
    </row>
    <row r="7" spans="2:11" ht="46.8" x14ac:dyDescent="0.3">
      <c r="B7" s="61"/>
      <c r="C7" s="61"/>
      <c r="D7" s="61"/>
      <c r="E7" s="54"/>
      <c r="F7" s="2" t="s">
        <v>2</v>
      </c>
      <c r="G7" s="3" t="s">
        <v>24</v>
      </c>
      <c r="H7" s="3" t="s">
        <v>25</v>
      </c>
      <c r="I7" s="3" t="s">
        <v>26</v>
      </c>
    </row>
    <row r="8" spans="2:11" x14ac:dyDescent="0.3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</row>
    <row r="9" spans="2:11" ht="31.2" x14ac:dyDescent="0.3">
      <c r="B9" s="62" t="s">
        <v>11</v>
      </c>
      <c r="C9" s="41" t="s">
        <v>78</v>
      </c>
      <c r="D9" s="63" t="s">
        <v>44</v>
      </c>
      <c r="E9" s="18" t="s">
        <v>65</v>
      </c>
      <c r="F9" s="46">
        <f>G9+H9+I9</f>
        <v>6063.2</v>
      </c>
      <c r="G9" s="46">
        <v>0</v>
      </c>
      <c r="H9" s="46">
        <v>0</v>
      </c>
      <c r="I9" s="46">
        <v>6063.2</v>
      </c>
    </row>
    <row r="10" spans="2:11" ht="31.2" x14ac:dyDescent="0.3">
      <c r="B10" s="62"/>
      <c r="C10" s="41" t="s">
        <v>12</v>
      </c>
      <c r="D10" s="64"/>
      <c r="E10" s="18" t="s">
        <v>66</v>
      </c>
      <c r="F10" s="46">
        <f t="shared" ref="F10" si="0">G10+H10+I10</f>
        <v>0</v>
      </c>
      <c r="G10" s="46">
        <v>0</v>
      </c>
      <c r="H10" s="46">
        <v>0</v>
      </c>
      <c r="I10" s="46"/>
    </row>
    <row r="11" spans="2:11" ht="31.2" x14ac:dyDescent="0.3">
      <c r="B11" s="62"/>
      <c r="C11" s="41" t="s">
        <v>79</v>
      </c>
      <c r="D11" s="65"/>
      <c r="E11" s="18" t="s">
        <v>3</v>
      </c>
      <c r="F11" s="46">
        <f>G11+H11+I11</f>
        <v>61.2</v>
      </c>
      <c r="G11" s="46">
        <v>0</v>
      </c>
      <c r="H11" s="46">
        <v>0</v>
      </c>
      <c r="I11" s="46">
        <v>61.2</v>
      </c>
    </row>
    <row r="12" spans="2:11" ht="16.2" x14ac:dyDescent="0.3">
      <c r="B12" s="60" t="s">
        <v>13</v>
      </c>
      <c r="C12" s="60"/>
      <c r="D12" s="47"/>
      <c r="E12" s="47"/>
      <c r="F12" s="48">
        <f>F9+F10+F11</f>
        <v>6124.4</v>
      </c>
      <c r="G12" s="48">
        <f>G9+G10+G11</f>
        <v>0</v>
      </c>
      <c r="H12" s="48">
        <f>H9+H10+H11</f>
        <v>0</v>
      </c>
      <c r="I12" s="48">
        <f>I9+I10+I11</f>
        <v>6124.4</v>
      </c>
    </row>
    <row r="13" spans="2:11" ht="31.2" x14ac:dyDescent="0.3">
      <c r="B13" s="49" t="s">
        <v>14</v>
      </c>
      <c r="C13" s="4" t="s">
        <v>68</v>
      </c>
      <c r="D13" s="5"/>
      <c r="E13" s="5"/>
      <c r="F13" s="5"/>
      <c r="G13" s="5"/>
      <c r="H13" s="5"/>
      <c r="I13" s="5"/>
    </row>
    <row r="14" spans="2:11" ht="46.8" x14ac:dyDescent="0.3">
      <c r="B14" s="50"/>
      <c r="C14" s="41" t="s">
        <v>77</v>
      </c>
      <c r="D14" s="5"/>
      <c r="E14" s="5"/>
      <c r="F14" s="5"/>
      <c r="G14" s="5"/>
      <c r="H14" s="5"/>
      <c r="I14" s="5"/>
    </row>
    <row r="15" spans="2:11" ht="31.2" x14ac:dyDescent="0.3">
      <c r="B15" s="50"/>
      <c r="C15" s="51" t="s">
        <v>67</v>
      </c>
      <c r="D15" s="49" t="s">
        <v>42</v>
      </c>
      <c r="E15" s="37" t="s">
        <v>65</v>
      </c>
      <c r="F15" s="38">
        <f t="shared" ref="F15:F17" si="1">SUM(G15:I15)</f>
        <v>183</v>
      </c>
      <c r="G15" s="38">
        <v>61</v>
      </c>
      <c r="H15" s="42">
        <v>61</v>
      </c>
      <c r="I15" s="42">
        <v>61</v>
      </c>
    </row>
    <row r="16" spans="2:11" ht="31.2" x14ac:dyDescent="0.3">
      <c r="B16" s="50"/>
      <c r="C16" s="52"/>
      <c r="D16" s="50"/>
      <c r="E16" s="37" t="s">
        <v>66</v>
      </c>
      <c r="F16" s="38">
        <f t="shared" si="1"/>
        <v>37.5</v>
      </c>
      <c r="G16" s="38">
        <v>12.5</v>
      </c>
      <c r="H16" s="42">
        <v>12.5</v>
      </c>
      <c r="I16" s="42">
        <v>12.5</v>
      </c>
    </row>
    <row r="17" spans="2:9" ht="31.2" x14ac:dyDescent="0.3">
      <c r="B17" s="54"/>
      <c r="C17" s="53"/>
      <c r="D17" s="54"/>
      <c r="E17" s="37" t="s">
        <v>3</v>
      </c>
      <c r="F17" s="38">
        <f t="shared" si="1"/>
        <v>2.0999999999999996</v>
      </c>
      <c r="G17" s="38">
        <v>0.7</v>
      </c>
      <c r="H17" s="42">
        <v>0.7</v>
      </c>
      <c r="I17" s="42">
        <v>0.7</v>
      </c>
    </row>
    <row r="18" spans="2:9" ht="16.2" x14ac:dyDescent="0.3">
      <c r="B18" s="59" t="s">
        <v>15</v>
      </c>
      <c r="C18" s="59"/>
      <c r="D18" s="5"/>
      <c r="E18" s="5"/>
      <c r="F18" s="16">
        <f>SUM(G18:I18)</f>
        <v>222.60000000000002</v>
      </c>
      <c r="G18" s="40">
        <f>SUM(G15:G17)</f>
        <v>74.2</v>
      </c>
      <c r="H18" s="40">
        <f t="shared" ref="H18:I18" si="2">SUM(H15:H17)</f>
        <v>74.2</v>
      </c>
      <c r="I18" s="40">
        <f t="shared" si="2"/>
        <v>74.2</v>
      </c>
    </row>
    <row r="19" spans="2:9" ht="31.2" x14ac:dyDescent="0.3">
      <c r="B19" s="49" t="s">
        <v>16</v>
      </c>
      <c r="C19" s="4" t="s">
        <v>36</v>
      </c>
      <c r="D19" s="13"/>
      <c r="E19" s="13"/>
      <c r="F19" s="13"/>
      <c r="G19" s="13"/>
      <c r="H19" s="13"/>
      <c r="I19" s="13"/>
    </row>
    <row r="20" spans="2:9" ht="46.8" x14ac:dyDescent="0.3">
      <c r="B20" s="50"/>
      <c r="C20" s="4" t="s">
        <v>27</v>
      </c>
      <c r="D20" s="2" t="s">
        <v>45</v>
      </c>
      <c r="E20" s="2" t="s">
        <v>3</v>
      </c>
      <c r="F20" s="1">
        <f>SUM(G20:I20)</f>
        <v>97</v>
      </c>
      <c r="G20" s="1">
        <v>15</v>
      </c>
      <c r="H20" s="1">
        <v>41</v>
      </c>
      <c r="I20" s="1">
        <v>41</v>
      </c>
    </row>
    <row r="21" spans="2:9" x14ac:dyDescent="0.3">
      <c r="B21" s="59" t="s">
        <v>17</v>
      </c>
      <c r="C21" s="59"/>
      <c r="D21" s="15"/>
      <c r="E21" s="15"/>
      <c r="F21" s="16">
        <f>SUM(G21:I21)</f>
        <v>97</v>
      </c>
      <c r="G21" s="16">
        <f>SUM(G20)</f>
        <v>15</v>
      </c>
      <c r="H21" s="16">
        <f t="shared" ref="H21:I21" si="3">SUM(H20)</f>
        <v>41</v>
      </c>
      <c r="I21" s="16">
        <f t="shared" si="3"/>
        <v>41</v>
      </c>
    </row>
    <row r="22" spans="2:9" ht="31.2" x14ac:dyDescent="0.3">
      <c r="B22" s="49" t="s">
        <v>18</v>
      </c>
      <c r="C22" s="4" t="s">
        <v>37</v>
      </c>
      <c r="D22" s="13"/>
      <c r="E22" s="13"/>
      <c r="F22" s="14"/>
      <c r="G22" s="14"/>
      <c r="H22" s="14"/>
      <c r="I22" s="14"/>
    </row>
    <row r="23" spans="2:9" ht="46.8" x14ac:dyDescent="0.3">
      <c r="B23" s="50"/>
      <c r="C23" s="4" t="s">
        <v>34</v>
      </c>
      <c r="D23" s="39" t="s">
        <v>42</v>
      </c>
      <c r="E23" s="2" t="s">
        <v>3</v>
      </c>
      <c r="F23" s="1">
        <f>SUM(G23:I23)</f>
        <v>29937.9</v>
      </c>
      <c r="G23" s="1">
        <v>11294.9</v>
      </c>
      <c r="H23" s="1">
        <v>9321.5</v>
      </c>
      <c r="I23" s="35">
        <v>9321.5</v>
      </c>
    </row>
    <row r="24" spans="2:9" x14ac:dyDescent="0.3">
      <c r="B24" s="59" t="s">
        <v>17</v>
      </c>
      <c r="C24" s="59"/>
      <c r="D24" s="19"/>
      <c r="E24" s="15"/>
      <c r="F24" s="16">
        <f>SUM(G24:I24)</f>
        <v>29937.9</v>
      </c>
      <c r="G24" s="16">
        <f>SUM(G23:G23)</f>
        <v>11294.9</v>
      </c>
      <c r="H24" s="16">
        <f>SUM(H23:H23)</f>
        <v>9321.5</v>
      </c>
      <c r="I24" s="16">
        <f>SUM(I23:I23)</f>
        <v>9321.5</v>
      </c>
    </row>
    <row r="25" spans="2:9" ht="31.2" x14ac:dyDescent="0.3">
      <c r="B25" s="49" t="s">
        <v>28</v>
      </c>
      <c r="C25" s="4" t="s">
        <v>38</v>
      </c>
      <c r="D25" s="20"/>
      <c r="E25" s="13"/>
      <c r="F25" s="14"/>
      <c r="G25" s="14"/>
      <c r="H25" s="14"/>
      <c r="I25" s="14"/>
    </row>
    <row r="26" spans="2:9" ht="31.2" x14ac:dyDescent="0.3">
      <c r="B26" s="50"/>
      <c r="C26" s="4" t="s">
        <v>34</v>
      </c>
      <c r="D26" s="18" t="s">
        <v>43</v>
      </c>
      <c r="E26" s="2" t="s">
        <v>3</v>
      </c>
      <c r="F26" s="1">
        <f>SUM(G26:I26)</f>
        <v>41446.5</v>
      </c>
      <c r="G26" s="1">
        <v>14668.1</v>
      </c>
      <c r="H26" s="1">
        <v>13389.2</v>
      </c>
      <c r="I26" s="1">
        <v>13389.2</v>
      </c>
    </row>
    <row r="27" spans="2:9" x14ac:dyDescent="0.3">
      <c r="B27" s="59" t="s">
        <v>17</v>
      </c>
      <c r="C27" s="59"/>
      <c r="D27" s="19"/>
      <c r="E27" s="15"/>
      <c r="F27" s="16">
        <f>SUM(G27:I27)</f>
        <v>41446.5</v>
      </c>
      <c r="G27" s="16">
        <f>SUM(G26)</f>
        <v>14668.1</v>
      </c>
      <c r="H27" s="16">
        <f t="shared" ref="H27" si="4">SUM(H26)</f>
        <v>13389.2</v>
      </c>
      <c r="I27" s="16">
        <f t="shared" ref="I27" si="5">SUM(I26)</f>
        <v>13389.2</v>
      </c>
    </row>
    <row r="28" spans="2:9" ht="31.2" x14ac:dyDescent="0.3">
      <c r="B28" s="49" t="s">
        <v>29</v>
      </c>
      <c r="C28" s="4" t="s">
        <v>39</v>
      </c>
      <c r="D28" s="20"/>
      <c r="E28" s="13"/>
      <c r="F28" s="14"/>
      <c r="G28" s="14"/>
      <c r="H28" s="14"/>
      <c r="I28" s="14"/>
    </row>
    <row r="29" spans="2:9" s="43" customFormat="1" ht="46.8" x14ac:dyDescent="0.3">
      <c r="B29" s="50"/>
      <c r="C29" s="41" t="s">
        <v>34</v>
      </c>
      <c r="D29" s="18" t="s">
        <v>44</v>
      </c>
      <c r="E29" s="18" t="s">
        <v>3</v>
      </c>
      <c r="F29" s="45">
        <f>SUM(G29:I29)</f>
        <v>11851.7</v>
      </c>
      <c r="G29" s="45">
        <v>4028.1</v>
      </c>
      <c r="H29" s="45">
        <v>3942.4</v>
      </c>
      <c r="I29" s="45">
        <v>3881.2</v>
      </c>
    </row>
    <row r="30" spans="2:9" x14ac:dyDescent="0.3">
      <c r="B30" s="59" t="s">
        <v>17</v>
      </c>
      <c r="C30" s="59"/>
      <c r="D30" s="19"/>
      <c r="E30" s="15"/>
      <c r="F30" s="16">
        <f>SUM(G30:I30)</f>
        <v>11851.7</v>
      </c>
      <c r="G30" s="16">
        <f>SUM(G29)</f>
        <v>4028.1</v>
      </c>
      <c r="H30" s="16">
        <f t="shared" ref="H30" si="6">SUM(H29)</f>
        <v>3942.4</v>
      </c>
      <c r="I30" s="16">
        <f t="shared" ref="I30" si="7">SUM(I29)</f>
        <v>3881.2</v>
      </c>
    </row>
    <row r="31" spans="2:9" ht="46.8" x14ac:dyDescent="0.3">
      <c r="B31" s="49" t="s">
        <v>30</v>
      </c>
      <c r="C31" s="4" t="s">
        <v>40</v>
      </c>
      <c r="D31" s="20"/>
      <c r="E31" s="13"/>
      <c r="F31" s="14"/>
      <c r="G31" s="14"/>
      <c r="H31" s="14"/>
      <c r="I31" s="14"/>
    </row>
    <row r="32" spans="2:9" ht="46.8" x14ac:dyDescent="0.3">
      <c r="B32" s="50"/>
      <c r="C32" s="4" t="s">
        <v>35</v>
      </c>
      <c r="D32" s="18" t="s">
        <v>45</v>
      </c>
      <c r="E32" s="2" t="s">
        <v>3</v>
      </c>
      <c r="F32" s="1">
        <f>SUM(G32:I32)</f>
        <v>6609.4</v>
      </c>
      <c r="G32" s="1">
        <v>2116.8000000000002</v>
      </c>
      <c r="H32" s="1">
        <v>2205.6</v>
      </c>
      <c r="I32" s="1">
        <v>2287</v>
      </c>
    </row>
    <row r="33" spans="2:9" x14ac:dyDescent="0.3">
      <c r="B33" s="59" t="s">
        <v>17</v>
      </c>
      <c r="C33" s="59"/>
      <c r="D33" s="15"/>
      <c r="E33" s="15"/>
      <c r="F33" s="16">
        <f>SUM(G33:I33)</f>
        <v>6609.4</v>
      </c>
      <c r="G33" s="16">
        <f>SUM(G32)</f>
        <v>2116.8000000000002</v>
      </c>
      <c r="H33" s="16">
        <f t="shared" ref="H33" si="8">SUM(H32)</f>
        <v>2205.6</v>
      </c>
      <c r="I33" s="16">
        <f t="shared" ref="I33" si="9">SUM(I32)</f>
        <v>2287</v>
      </c>
    </row>
    <row r="34" spans="2:9" ht="31.2" x14ac:dyDescent="0.3">
      <c r="B34" s="49" t="s">
        <v>31</v>
      </c>
      <c r="C34" s="4" t="s">
        <v>41</v>
      </c>
      <c r="D34" s="13"/>
      <c r="E34" s="13"/>
      <c r="F34" s="14"/>
      <c r="G34" s="14"/>
      <c r="H34" s="14"/>
      <c r="I34" s="14"/>
    </row>
    <row r="35" spans="2:9" ht="46.8" x14ac:dyDescent="0.3">
      <c r="B35" s="50"/>
      <c r="C35" s="4" t="s">
        <v>32</v>
      </c>
      <c r="D35" s="2" t="s">
        <v>45</v>
      </c>
      <c r="E35" s="2" t="s">
        <v>3</v>
      </c>
      <c r="F35" s="1">
        <f>SUM(G35:I35)</f>
        <v>190</v>
      </c>
      <c r="G35" s="1">
        <v>35</v>
      </c>
      <c r="H35" s="1">
        <v>77.5</v>
      </c>
      <c r="I35" s="1">
        <v>77.5</v>
      </c>
    </row>
    <row r="36" spans="2:9" x14ac:dyDescent="0.3">
      <c r="B36" s="59" t="s">
        <v>17</v>
      </c>
      <c r="C36" s="59"/>
      <c r="D36" s="15"/>
      <c r="E36" s="15"/>
      <c r="F36" s="16">
        <f>SUM(G36:I36)</f>
        <v>190</v>
      </c>
      <c r="G36" s="16">
        <f>SUM(G35)</f>
        <v>35</v>
      </c>
      <c r="H36" s="16">
        <f t="shared" ref="H36" si="10">SUM(H35)</f>
        <v>77.5</v>
      </c>
      <c r="I36" s="16">
        <f t="shared" ref="I36" si="11">SUM(I35)</f>
        <v>77.5</v>
      </c>
    </row>
    <row r="37" spans="2:9" x14ac:dyDescent="0.3">
      <c r="B37" s="2" t="s">
        <v>33</v>
      </c>
      <c r="C37" s="4" t="s">
        <v>19</v>
      </c>
      <c r="D37" s="13"/>
      <c r="E37" s="13"/>
      <c r="F37" s="1"/>
      <c r="G37" s="1"/>
      <c r="H37" s="1"/>
      <c r="I37" s="1"/>
    </row>
    <row r="38" spans="2:9" x14ac:dyDescent="0.3">
      <c r="B38" s="66" t="s">
        <v>20</v>
      </c>
      <c r="C38" s="67"/>
      <c r="D38" s="67"/>
      <c r="E38" s="68"/>
      <c r="F38" s="16">
        <f>SUM(F36,F33,F30,F27,F24,F21,F18,F12)</f>
        <v>96479.5</v>
      </c>
      <c r="G38" s="16">
        <f>SUM(G36,G33,G30,G27,G24,G21,G18)</f>
        <v>32232.100000000002</v>
      </c>
      <c r="H38" s="16">
        <f t="shared" ref="H38" si="12">SUM(H36,H33,H30,H27,H24,H21,H18)</f>
        <v>29051.4</v>
      </c>
      <c r="I38" s="16">
        <f>SUM(I36,I33,I30,I27,I24,I21,I18,I12)</f>
        <v>35196</v>
      </c>
    </row>
    <row r="39" spans="2:9" x14ac:dyDescent="0.3">
      <c r="B39" s="66" t="s">
        <v>5</v>
      </c>
      <c r="C39" s="67"/>
      <c r="D39" s="67"/>
      <c r="E39" s="68"/>
      <c r="F39" s="16">
        <f>SUMIF($E$9:$E$35,"федераль*",$F$9:$F$35)</f>
        <v>6246.2</v>
      </c>
      <c r="G39" s="16">
        <f>SUMIF($E$9:$E$35,"федераль*",$G$9:$G$35)</f>
        <v>61</v>
      </c>
      <c r="H39" s="16">
        <f>SUMIF($E$9:$E$35,"федераль*",$H$9:$H$35)</f>
        <v>61</v>
      </c>
      <c r="I39" s="16">
        <f>SUMIF($E$9:$E$35,"федераль*",$I$9:$I$35)</f>
        <v>6124.2</v>
      </c>
    </row>
    <row r="40" spans="2:9" x14ac:dyDescent="0.3">
      <c r="B40" s="66" t="s">
        <v>4</v>
      </c>
      <c r="C40" s="67"/>
      <c r="D40" s="67"/>
      <c r="E40" s="68"/>
      <c r="F40" s="16">
        <f>SUMIF($E$9:$E$35,"област*",$F$9:$F$35)</f>
        <v>37.5</v>
      </c>
      <c r="G40" s="16">
        <f>SUMIF($E$9:$E$35,"област*",$G$9:$G$35)</f>
        <v>12.5</v>
      </c>
      <c r="H40" s="16">
        <f>SUMIF($E$9:$E$35,"област*",$H$9:$H$35)</f>
        <v>12.5</v>
      </c>
      <c r="I40" s="16">
        <f>SUMIF($E$9:$E$35,"област*",$I$9:$I$35)</f>
        <v>12.5</v>
      </c>
    </row>
    <row r="41" spans="2:9" x14ac:dyDescent="0.3">
      <c r="B41" s="66" t="s">
        <v>21</v>
      </c>
      <c r="C41" s="67"/>
      <c r="D41" s="67"/>
      <c r="E41" s="68"/>
      <c r="F41" s="16">
        <f>SUMIF($E$9:$E$35,"местный*",$F$9:$F$35)</f>
        <v>90195.799999999988</v>
      </c>
      <c r="G41" s="16">
        <f>SUMIF($E$9:$E$35,"местный*",$G$9:$G$35)</f>
        <v>32158.6</v>
      </c>
      <c r="H41" s="16">
        <f>SUMIF($E$9:$E$35,"местный*",$H$9:$H$35)</f>
        <v>28977.9</v>
      </c>
      <c r="I41" s="16">
        <f>SUMIF($E$9:$E$35,"местный*",$I$9:$I$35)</f>
        <v>29059.3</v>
      </c>
    </row>
    <row r="42" spans="2:9" x14ac:dyDescent="0.3">
      <c r="B42" s="66" t="s">
        <v>22</v>
      </c>
      <c r="C42" s="67"/>
      <c r="D42" s="67"/>
      <c r="E42" s="68"/>
      <c r="F42" s="16">
        <v>0</v>
      </c>
      <c r="G42" s="16">
        <v>0</v>
      </c>
      <c r="H42" s="16">
        <v>0</v>
      </c>
      <c r="I42" s="16">
        <v>0</v>
      </c>
    </row>
    <row r="44" spans="2:9" x14ac:dyDescent="0.3">
      <c r="F44" s="17">
        <f>SUM(F39:F42)-F38</f>
        <v>0</v>
      </c>
      <c r="G44" s="17">
        <f t="shared" ref="G44:I44" si="13">SUM(G39:G42)-G38</f>
        <v>0</v>
      </c>
      <c r="H44" s="17">
        <f t="shared" si="13"/>
        <v>0</v>
      </c>
      <c r="I44" s="17">
        <f t="shared" si="13"/>
        <v>0</v>
      </c>
    </row>
    <row r="46" spans="2:9" x14ac:dyDescent="0.3">
      <c r="F46" s="44"/>
      <c r="G46" s="44"/>
      <c r="H46" s="44"/>
      <c r="I46" s="44"/>
    </row>
    <row r="56" s="9" customFormat="1" x14ac:dyDescent="0.3"/>
    <row r="57" s="9" customFormat="1" x14ac:dyDescent="0.3"/>
    <row r="69" s="10" customFormat="1" x14ac:dyDescent="0.3"/>
    <row r="83" s="10" customFormat="1" x14ac:dyDescent="0.3"/>
    <row r="84" s="10" customFormat="1" x14ac:dyDescent="0.3"/>
    <row r="85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120" spans="1:4" x14ac:dyDescent="0.3">
      <c r="A120" s="11"/>
      <c r="B120" s="11"/>
      <c r="C120" s="11"/>
      <c r="D120" s="12"/>
    </row>
  </sheetData>
  <mergeCells count="33">
    <mergeCell ref="B39:E39"/>
    <mergeCell ref="D9:D11"/>
    <mergeCell ref="B40:E40"/>
    <mergeCell ref="B41:E41"/>
    <mergeCell ref="B42:E42"/>
    <mergeCell ref="B19:B20"/>
    <mergeCell ref="B21:C21"/>
    <mergeCell ref="B24:C24"/>
    <mergeCell ref="B36:C36"/>
    <mergeCell ref="B28:B29"/>
    <mergeCell ref="B30:C30"/>
    <mergeCell ref="B25:B26"/>
    <mergeCell ref="B27:C27"/>
    <mergeCell ref="B34:B35"/>
    <mergeCell ref="B31:B32"/>
    <mergeCell ref="B33:C33"/>
    <mergeCell ref="B38:E38"/>
    <mergeCell ref="B22:B23"/>
    <mergeCell ref="C15:C17"/>
    <mergeCell ref="B13:B17"/>
    <mergeCell ref="D15:D17"/>
    <mergeCell ref="G1:I1"/>
    <mergeCell ref="B2:I2"/>
    <mergeCell ref="B4:I4"/>
    <mergeCell ref="B3:I3"/>
    <mergeCell ref="B18:C18"/>
    <mergeCell ref="B12:C12"/>
    <mergeCell ref="F6:I6"/>
    <mergeCell ref="B9:B11"/>
    <mergeCell ref="E6:E7"/>
    <mergeCell ref="B6:B7"/>
    <mergeCell ref="C6:C7"/>
    <mergeCell ref="D6:D7"/>
  </mergeCells>
  <printOptions horizontalCentered="1"/>
  <pageMargins left="0.39370078740157483" right="0.19685039370078741" top="0.78740157480314965" bottom="0.39370078740157483" header="0.31496062992125984" footer="0.15748031496062992"/>
  <pageSetup paperSize="8" scale="125" firstPageNumber="5" fitToWidth="0" fitToHeight="0" orientation="landscape" useFirstPageNumber="1" r:id="rId1"/>
  <headerFooter>
    <oddHeader>&amp;C&amp;P</oddHeader>
  </headerFooter>
  <rowBreaks count="1" manualBreakCount="1">
    <brk id="2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workbookViewId="0">
      <selection activeCell="I11" sqref="I11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33203125" style="23" customWidth="1"/>
    <col min="9" max="9" width="14.44140625" style="23" customWidth="1"/>
    <col min="10" max="10" width="14.5546875" style="23" customWidth="1"/>
    <col min="11" max="12" width="11.5546875" style="23" customWidth="1"/>
    <col min="13" max="14" width="2.6640625" style="23" customWidth="1"/>
    <col min="15" max="15" width="3.33203125" style="23" customWidth="1"/>
    <col min="16" max="16" width="2.6640625" style="23" customWidth="1"/>
    <col min="17" max="17" width="3.44140625" style="23" customWidth="1"/>
    <col min="18" max="18" width="2.5546875" style="23" customWidth="1"/>
    <col min="19" max="19" width="2.3320312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33203125" style="23" customWidth="1"/>
    <col min="25" max="48" width="2.6640625" style="23" customWidth="1"/>
    <col min="49" max="90" width="2.664062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46</v>
      </c>
      <c r="C1" s="22" t="s">
        <v>47</v>
      </c>
      <c r="D1" s="22" t="s">
        <v>48</v>
      </c>
      <c r="E1" s="22" t="s">
        <v>49</v>
      </c>
    </row>
    <row r="2" spans="1:48" x14ac:dyDescent="0.3">
      <c r="A2" s="21" t="s">
        <v>50</v>
      </c>
      <c r="B2" s="22">
        <f>SUM(B5:B15)</f>
        <v>482424.4</v>
      </c>
      <c r="C2" s="22">
        <f t="shared" ref="C2:E2" si="0">SUM(C5:C15)</f>
        <v>455900.79999999993</v>
      </c>
      <c r="D2" s="22">
        <f t="shared" si="0"/>
        <v>11118.2</v>
      </c>
      <c r="E2" s="22">
        <f t="shared" si="0"/>
        <v>15405.4</v>
      </c>
      <c r="F2" s="22">
        <f>B2-C2-D2-E2</f>
        <v>9.276845958083868E-11</v>
      </c>
      <c r="H2" s="23" t="s">
        <v>61</v>
      </c>
    </row>
    <row r="3" spans="1:48" x14ac:dyDescent="0.3">
      <c r="A3" s="69" t="s">
        <v>51</v>
      </c>
      <c r="B3" s="70" t="s">
        <v>52</v>
      </c>
      <c r="C3" s="71" t="s">
        <v>53</v>
      </c>
      <c r="D3" s="71"/>
      <c r="E3" s="71"/>
      <c r="H3" s="29" t="s">
        <v>62</v>
      </c>
      <c r="I3" s="33">
        <f>SUM(B5:B12)</f>
        <v>385944.9</v>
      </c>
      <c r="J3" s="23" t="s">
        <v>56</v>
      </c>
      <c r="K3" s="30"/>
      <c r="L3" s="30"/>
      <c r="W3" s="30"/>
      <c r="X3" s="30"/>
      <c r="Y3" s="30"/>
      <c r="Z3" s="30"/>
    </row>
    <row r="4" spans="1:48" s="26" customFormat="1" ht="15" customHeight="1" x14ac:dyDescent="0.3">
      <c r="A4" s="69"/>
      <c r="B4" s="70"/>
      <c r="C4" s="1" t="s">
        <v>57</v>
      </c>
      <c r="D4" s="1" t="s">
        <v>58</v>
      </c>
      <c r="E4" s="1" t="s">
        <v>49</v>
      </c>
      <c r="F4" s="24"/>
      <c r="G4" s="25"/>
      <c r="H4" s="29" t="s">
        <v>63</v>
      </c>
      <c r="I4" s="34">
        <f>SUM(D5:D12)</f>
        <v>4872</v>
      </c>
      <c r="J4" s="23" t="s">
        <v>56</v>
      </c>
      <c r="L4" s="31"/>
      <c r="M4" s="31"/>
      <c r="N4" s="31"/>
      <c r="O4" s="32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27">
        <v>2014</v>
      </c>
      <c r="B5" s="28">
        <v>49737.4</v>
      </c>
      <c r="C5" s="28">
        <f>B5-D5-E5</f>
        <v>49737.4</v>
      </c>
      <c r="D5" s="28">
        <v>0</v>
      </c>
      <c r="E5" s="28">
        <v>0</v>
      </c>
      <c r="H5" s="29" t="s">
        <v>59</v>
      </c>
      <c r="I5" s="33">
        <f>SUM(E5:E12)</f>
        <v>15367.9</v>
      </c>
      <c r="J5" s="23" t="s">
        <v>56</v>
      </c>
      <c r="K5" s="30"/>
      <c r="L5" s="30"/>
    </row>
    <row r="6" spans="1:48" x14ac:dyDescent="0.3">
      <c r="A6" s="27">
        <v>2015</v>
      </c>
      <c r="B6" s="28">
        <v>50352.800000000003</v>
      </c>
      <c r="C6" s="28">
        <f t="shared" ref="C6:C10" si="1">B6-D6-E6</f>
        <v>50343.9</v>
      </c>
      <c r="D6" s="28">
        <v>8.9</v>
      </c>
      <c r="E6" s="28">
        <v>0</v>
      </c>
      <c r="H6" s="29" t="s">
        <v>60</v>
      </c>
      <c r="I6" s="33">
        <f>SUM(C5:C12)</f>
        <v>365704.99999999994</v>
      </c>
      <c r="J6" s="23" t="s">
        <v>56</v>
      </c>
      <c r="K6" s="30"/>
      <c r="L6" s="30"/>
      <c r="M6" s="30"/>
    </row>
    <row r="7" spans="1:48" x14ac:dyDescent="0.3">
      <c r="A7" s="27">
        <v>2016</v>
      </c>
      <c r="B7" s="28">
        <v>53270</v>
      </c>
      <c r="C7" s="28">
        <f t="shared" si="1"/>
        <v>52554.5</v>
      </c>
      <c r="D7" s="28">
        <v>8.5</v>
      </c>
      <c r="E7" s="28">
        <v>707</v>
      </c>
      <c r="H7" s="21" t="s">
        <v>55</v>
      </c>
    </row>
    <row r="8" spans="1:48" x14ac:dyDescent="0.3">
      <c r="A8" s="27">
        <v>2017</v>
      </c>
      <c r="B8" s="28">
        <v>49295.7</v>
      </c>
      <c r="C8" s="28">
        <f t="shared" si="1"/>
        <v>43348.799999999996</v>
      </c>
      <c r="D8" s="28">
        <v>10</v>
      </c>
      <c r="E8" s="28">
        <v>5936.9</v>
      </c>
    </row>
    <row r="9" spans="1:48" x14ac:dyDescent="0.3">
      <c r="A9" s="27">
        <v>2018</v>
      </c>
      <c r="B9" s="28">
        <v>49587.8</v>
      </c>
      <c r="C9" s="28">
        <f t="shared" si="1"/>
        <v>47406.3</v>
      </c>
      <c r="D9" s="28">
        <v>8.6</v>
      </c>
      <c r="E9" s="28">
        <v>2172.9</v>
      </c>
      <c r="H9" s="23" t="s">
        <v>64</v>
      </c>
    </row>
    <row r="10" spans="1:48" x14ac:dyDescent="0.3">
      <c r="A10" s="27">
        <v>2019</v>
      </c>
      <c r="B10" s="28">
        <v>50313.5</v>
      </c>
      <c r="C10" s="28">
        <f t="shared" si="1"/>
        <v>45019.5</v>
      </c>
      <c r="D10" s="28">
        <v>103.4</v>
      </c>
      <c r="E10" s="28">
        <v>5190.6000000000004</v>
      </c>
      <c r="H10" s="29" t="s">
        <v>62</v>
      </c>
      <c r="I10" s="33">
        <f>SUM(B13:B15)</f>
        <v>96479.5</v>
      </c>
      <c r="J10" s="23" t="s">
        <v>56</v>
      </c>
    </row>
    <row r="11" spans="1:48" x14ac:dyDescent="0.3">
      <c r="A11" s="27">
        <v>2020</v>
      </c>
      <c r="B11" s="28">
        <v>46775</v>
      </c>
      <c r="C11" s="28">
        <v>46775</v>
      </c>
      <c r="D11" s="28">
        <v>0</v>
      </c>
      <c r="E11" s="28">
        <v>0</v>
      </c>
      <c r="H11" s="29" t="s">
        <v>63</v>
      </c>
      <c r="I11" s="34">
        <f>SUM(D13:D15)</f>
        <v>6246.2</v>
      </c>
      <c r="J11" s="23" t="s">
        <v>56</v>
      </c>
    </row>
    <row r="12" spans="1:48" x14ac:dyDescent="0.3">
      <c r="A12" s="27">
        <v>2021</v>
      </c>
      <c r="B12" s="28">
        <v>36612.699999999997</v>
      </c>
      <c r="C12" s="28">
        <v>30519.600000000002</v>
      </c>
      <c r="D12" s="28">
        <v>4732.6000000000004</v>
      </c>
      <c r="E12" s="28">
        <v>1360.5</v>
      </c>
      <c r="H12" s="29" t="s">
        <v>59</v>
      </c>
      <c r="I12" s="33">
        <f>SUM(E13:E15)</f>
        <v>37.5</v>
      </c>
      <c r="J12" s="23" t="s">
        <v>56</v>
      </c>
    </row>
    <row r="13" spans="1:48" x14ac:dyDescent="0.3">
      <c r="A13" s="27">
        <v>2022</v>
      </c>
      <c r="B13" s="28">
        <f>'Сведения о фин-ии'!G38</f>
        <v>32232.100000000002</v>
      </c>
      <c r="C13" s="28">
        <f>'Сведения о фин-ии'!G41</f>
        <v>32158.6</v>
      </c>
      <c r="D13" s="28">
        <f>'Сведения о фин-ии'!G39</f>
        <v>61</v>
      </c>
      <c r="E13" s="28">
        <f>'Сведения о фин-ии'!G40</f>
        <v>12.5</v>
      </c>
      <c r="F13" s="22">
        <f>B13-C13-D13-E13</f>
        <v>3.637978807091713E-12</v>
      </c>
      <c r="H13" s="29" t="s">
        <v>60</v>
      </c>
      <c r="I13" s="33">
        <f>SUM(C13:C15)</f>
        <v>90195.8</v>
      </c>
      <c r="J13" s="23" t="s">
        <v>56</v>
      </c>
    </row>
    <row r="14" spans="1:48" ht="15" customHeight="1" x14ac:dyDescent="0.3">
      <c r="A14" s="27">
        <v>2023</v>
      </c>
      <c r="B14" s="28">
        <f>'Сведения о фин-ии'!H38</f>
        <v>29051.4</v>
      </c>
      <c r="C14" s="28">
        <f>'Сведения о фин-ии'!H41</f>
        <v>28977.9</v>
      </c>
      <c r="D14" s="28">
        <f>'Сведения о фин-ии'!H39</f>
        <v>61</v>
      </c>
      <c r="E14" s="28">
        <f>'Сведения о фин-ии'!H40</f>
        <v>12.5</v>
      </c>
      <c r="F14" s="22">
        <f>B14-C14-D14-E14</f>
        <v>0</v>
      </c>
      <c r="H14" s="21" t="s">
        <v>55</v>
      </c>
    </row>
    <row r="15" spans="1:48" ht="15" customHeight="1" x14ac:dyDescent="0.3">
      <c r="A15" s="27">
        <v>2024</v>
      </c>
      <c r="B15" s="28">
        <f>'Сведения о фин-ии'!I38</f>
        <v>35196</v>
      </c>
      <c r="C15" s="28">
        <f>'Сведения о фин-ии'!I41</f>
        <v>29059.3</v>
      </c>
      <c r="D15" s="28">
        <f>'Сведения о фин-ии'!I39</f>
        <v>6124.2</v>
      </c>
      <c r="E15" s="28">
        <f>'Сведения о фин-ии'!I40</f>
        <v>12.5</v>
      </c>
      <c r="F15" s="22">
        <f>B15-C15-D15-E15</f>
        <v>9.0949470177292824E-13</v>
      </c>
    </row>
    <row r="16" spans="1:48" ht="15" customHeight="1" x14ac:dyDescent="0.3">
      <c r="A16" s="27" t="s">
        <v>54</v>
      </c>
      <c r="B16" s="28">
        <f>SUM(B5:B15)</f>
        <v>482424.4</v>
      </c>
      <c r="C16" s="28">
        <f t="shared" ref="C16:E16" si="2">SUM(C5:C15)</f>
        <v>455900.79999999993</v>
      </c>
      <c r="D16" s="28">
        <f t="shared" si="2"/>
        <v>11118.2</v>
      </c>
      <c r="E16" s="28">
        <f t="shared" si="2"/>
        <v>15405.4</v>
      </c>
    </row>
    <row r="18" spans="8:12" x14ac:dyDescent="0.3">
      <c r="H18" s="61" t="s">
        <v>69</v>
      </c>
      <c r="I18" s="61" t="s">
        <v>50</v>
      </c>
      <c r="J18" s="61" t="s">
        <v>70</v>
      </c>
      <c r="K18" s="61"/>
      <c r="L18" s="61"/>
    </row>
    <row r="19" spans="8:12" ht="46.8" x14ac:dyDescent="0.3">
      <c r="H19" s="61"/>
      <c r="I19" s="61"/>
      <c r="J19" s="3" t="s">
        <v>73</v>
      </c>
      <c r="K19" s="3" t="s">
        <v>74</v>
      </c>
      <c r="L19" s="3" t="s">
        <v>75</v>
      </c>
    </row>
    <row r="20" spans="8:12" x14ac:dyDescent="0.3">
      <c r="H20" s="37">
        <v>1</v>
      </c>
      <c r="I20" s="37">
        <v>2</v>
      </c>
      <c r="J20" s="37">
        <v>3</v>
      </c>
      <c r="K20" s="37">
        <v>4</v>
      </c>
      <c r="L20" s="37">
        <v>5</v>
      </c>
    </row>
    <row r="21" spans="8:12" ht="31.2" x14ac:dyDescent="0.3">
      <c r="H21" s="36" t="s">
        <v>76</v>
      </c>
      <c r="I21" s="38">
        <f>SUM(J21:L21)</f>
        <v>96479.5</v>
      </c>
      <c r="J21" s="38">
        <f>B13</f>
        <v>32232.100000000002</v>
      </c>
      <c r="K21" s="38">
        <f>B14</f>
        <v>29051.4</v>
      </c>
      <c r="L21" s="38">
        <f>B15</f>
        <v>35196</v>
      </c>
    </row>
    <row r="22" spans="8:12" x14ac:dyDescent="0.3">
      <c r="H22" s="36" t="s">
        <v>5</v>
      </c>
      <c r="I22" s="38">
        <f t="shared" ref="I22:I25" si="3">SUM(J22:L22)</f>
        <v>6246.2</v>
      </c>
      <c r="J22" s="38">
        <f>D13</f>
        <v>61</v>
      </c>
      <c r="K22" s="38">
        <f>D14</f>
        <v>61</v>
      </c>
      <c r="L22" s="38">
        <f>D15</f>
        <v>6124.2</v>
      </c>
    </row>
    <row r="23" spans="8:12" x14ac:dyDescent="0.3">
      <c r="H23" s="36" t="s">
        <v>4</v>
      </c>
      <c r="I23" s="38">
        <f t="shared" si="3"/>
        <v>37.5</v>
      </c>
      <c r="J23" s="38">
        <f>E13</f>
        <v>12.5</v>
      </c>
      <c r="K23" s="38">
        <f>E14</f>
        <v>12.5</v>
      </c>
      <c r="L23" s="38">
        <f>E15</f>
        <v>12.5</v>
      </c>
    </row>
    <row r="24" spans="8:12" x14ac:dyDescent="0.3">
      <c r="H24" s="36" t="s">
        <v>71</v>
      </c>
      <c r="I24" s="38">
        <f t="shared" si="3"/>
        <v>90195.8</v>
      </c>
      <c r="J24" s="38">
        <f>C13</f>
        <v>32158.6</v>
      </c>
      <c r="K24" s="38">
        <f>C14</f>
        <v>28977.9</v>
      </c>
      <c r="L24" s="38">
        <f>C15</f>
        <v>29059.3</v>
      </c>
    </row>
    <row r="25" spans="8:12" x14ac:dyDescent="0.3">
      <c r="H25" s="36" t="s">
        <v>72</v>
      </c>
      <c r="I25" s="38">
        <f t="shared" si="3"/>
        <v>0</v>
      </c>
      <c r="J25" s="38">
        <v>0</v>
      </c>
      <c r="K25" s="38">
        <v>0</v>
      </c>
      <c r="L25" s="38">
        <v>0</v>
      </c>
    </row>
  </sheetData>
  <mergeCells count="6">
    <mergeCell ref="I18:I19"/>
    <mergeCell ref="H18:H19"/>
    <mergeCell ref="J18:L18"/>
    <mergeCell ref="A3:A4"/>
    <mergeCell ref="B3:B4"/>
    <mergeCell ref="C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2022-12-08T12:50:09Z</dcterms:modified>
</cp:coreProperties>
</file>