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8580" yWindow="1380" windowWidth="20736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Лист1!$B$40:$L$45</definedName>
  </definedNames>
  <calcPr calcId="124519" iterate="1"/>
</workbook>
</file>

<file path=xl/calcChain.xml><?xml version="1.0" encoding="utf-8"?>
<calcChain xmlns="http://schemas.openxmlformats.org/spreadsheetml/2006/main">
  <c r="F45" i="1"/>
  <c r="F41"/>
  <c r="F43"/>
  <c r="F95"/>
  <c r="G95"/>
  <c r="G41"/>
  <c r="G97"/>
  <c r="G45"/>
  <c r="G91" s="1"/>
  <c r="F44"/>
  <c r="I97"/>
  <c r="H97"/>
  <c r="I45"/>
  <c r="H45"/>
  <c r="F97"/>
  <c r="F42"/>
  <c r="G42"/>
  <c r="G58"/>
  <c r="G78"/>
  <c r="H28"/>
  <c r="I28"/>
  <c r="I31"/>
  <c r="I41"/>
  <c r="H41"/>
  <c r="H31"/>
  <c r="H32" s="1"/>
  <c r="G59" l="1"/>
  <c r="F76" l="1"/>
  <c r="I95"/>
  <c r="H95"/>
  <c r="F81" l="1"/>
  <c r="F69"/>
  <c r="H59"/>
  <c r="F58"/>
  <c r="F57"/>
  <c r="F17"/>
  <c r="F15"/>
  <c r="F16"/>
  <c r="F59" l="1"/>
  <c r="G70"/>
  <c r="G90" l="1"/>
  <c r="G28"/>
  <c r="H82"/>
  <c r="I82"/>
  <c r="G82"/>
  <c r="F26"/>
  <c r="F25"/>
  <c r="H90"/>
  <c r="F80"/>
  <c r="F77"/>
  <c r="H70"/>
  <c r="I70"/>
  <c r="F62"/>
  <c r="F63" s="1"/>
  <c r="F64" s="1"/>
  <c r="F31"/>
  <c r="I59"/>
  <c r="H19"/>
  <c r="H33" s="1"/>
  <c r="I19"/>
  <c r="F18"/>
  <c r="F70" l="1"/>
  <c r="F27"/>
  <c r="F89"/>
  <c r="F82"/>
  <c r="G83" l="1"/>
  <c r="G19" l="1"/>
  <c r="G63"/>
  <c r="G64" s="1"/>
  <c r="F19" l="1"/>
  <c r="F28"/>
  <c r="I90"/>
  <c r="F90" s="1"/>
  <c r="H78"/>
  <c r="I78"/>
  <c r="I83" s="1"/>
  <c r="H63"/>
  <c r="H64" s="1"/>
  <c r="I63"/>
  <c r="I64" s="1"/>
  <c r="I32"/>
  <c r="I33" s="1"/>
  <c r="F78" l="1"/>
  <c r="F83" s="1"/>
  <c r="H83"/>
  <c r="H91" s="1"/>
  <c r="F32"/>
  <c r="F33" s="1"/>
  <c r="I91"/>
  <c r="G33"/>
  <c r="F91" l="1"/>
</calcChain>
</file>

<file path=xl/sharedStrings.xml><?xml version="1.0" encoding="utf-8"?>
<sst xmlns="http://schemas.openxmlformats.org/spreadsheetml/2006/main" count="260" uniqueCount="167">
  <si>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</si>
  <si>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</si>
  <si>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</si>
  <si>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</si>
  <si>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</si>
  <si>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</si>
  <si>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</si>
  <si>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</si>
  <si>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</si>
  <si>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</si>
  <si>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</si>
  <si>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</si>
  <si>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</si>
  <si>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</si>
  <si>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</si>
  <si>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</si>
  <si>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</si>
  <si>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</si>
  <si>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</si>
  <si>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</si>
  <si>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</si>
  <si>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</si>
  <si>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</si>
  <si>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</si>
  <si>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</si>
  <si>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</si>
  <si>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</si>
  <si>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</si>
  <si>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</si>
  <si>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</si>
  <si>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</si>
  <si>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</si>
  <si>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</si>
  <si>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</si>
  <si>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</si>
  <si>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</si>
  <si>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</si>
  <si>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</si>
  <si>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</si>
  <si>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</si>
  <si>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</si>
  <si>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</si>
  <si>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</si>
  <si>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</si>
  <si>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</si>
  <si>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</si>
  <si>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</si>
  <si>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</si>
  <si>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</si>
  <si>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</si>
  <si>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</si>
  <si>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</si>
  <si>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</si>
  <si>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</si>
  <si>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</si>
  <si>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</si>
  <si>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</si>
  <si>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</si>
  <si>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</si>
  <si>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</si>
  <si>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</si>
  <si>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</si>
  <si>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</si>
  <si>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</si>
  <si>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</si>
  <si>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</si>
  <si>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</si>
  <si>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</si>
  <si>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</si>
  <si>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</si>
  <si>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</si>
  <si>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</si>
  <si>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</si>
  <si>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</si>
  <si>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</si>
  <si>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</si>
  <si>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</si>
  <si>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</si>
  <si>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</si>
  <si>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</si>
  <si>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</si>
  <si>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</si>
  <si>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</si>
  <si>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</si>
  <si>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</si>
  <si>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</si>
  <si>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</si>
  <si>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</si>
  <si>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</si>
  <si>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</si>
  <si>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</si>
  <si>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</si>
  <si>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</si>
  <si>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</si>
  <si>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</si>
  <si>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</si>
  <si>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</si>
  <si>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</si>
  <si>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</si>
  <si>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</si>
  <si>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</si>
  <si>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</si>
  <si>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</si>
  <si>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</si>
  <si>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</si>
  <si>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</si>
  <si>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</si>
  <si>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</si>
  <si>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</si>
  <si>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</si>
  <si>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</si>
  <si>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</si>
  <si>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</si>
  <si>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</si>
  <si>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</si>
  <si>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</si>
  <si>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</si>
  <si>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</si>
  <si>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</si>
  <si>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</si>
  <si>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</si>
  <si>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</si>
  <si>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</si>
  <si>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</si>
  <si>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</si>
  <si>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</si>
  <si>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</si>
  <si>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</si>
  <si>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</si>
  <si>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</si>
  <si>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</si>
  <si>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</si>
  <si>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</si>
  <si>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</si>
  <si>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</si>
  <si>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</si>
  <si>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</si>
  <si>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</si>
  <si>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</si>
  <si>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</si>
  <si>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</si>
  <si>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</si>
  <si>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</si>
  <si>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</si>
  <si>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</si>
  <si>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</si>
  <si>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</si>
  <si>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</si>
  <si>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</si>
  <si>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</si>
  <si>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</si>
  <si>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</si>
  <si>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</si>
  <si>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</si>
  <si>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</si>
  <si>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</si>
  <si>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</si>
  <si>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</si>
  <si>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</si>
  <si>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</si>
  <si>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</si>
  <si>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</si>
  <si>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t>Расходы в части оплаты труда в связи с повышением МРОТ</t>
  </si>
  <si>
    <t>2.7</t>
  </si>
  <si>
    <t>Расходы в части оплаты труда в связи с повышением МРОТ за счет средств местного бюджета</t>
  </si>
  <si>
    <t>2.8</t>
  </si>
  <si>
    <t>Приложение № 1 к постановлению Администрации
муниципального образования «город Десногорск» Смоленской области  
от 10.08.2018 № 671
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</si>
</sst>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37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40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3" xfId="0" applyFont="1" applyFill="1" applyBorder="1"/>
    <xf numFmtId="0" fontId="3" fillId="0" borderId="39" xfId="0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tabSelected="1" zoomScale="60" zoomScaleNormal="60" workbookViewId="0">
      <selection activeCell="I2" sqref="I2:L2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2" customWidth="1"/>
    <col min="11" max="11" width="13.33203125" style="2" customWidth="1"/>
    <col min="12" max="12" width="18.5546875" style="2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92" t="s">
        <v>166</v>
      </c>
      <c r="J2" s="192"/>
      <c r="K2" s="192"/>
      <c r="L2" s="192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35" t="s">
        <v>157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43" t="s">
        <v>0</v>
      </c>
      <c r="C6" s="145" t="s">
        <v>1</v>
      </c>
      <c r="D6" s="147" t="s">
        <v>2</v>
      </c>
      <c r="E6" s="149" t="s">
        <v>116</v>
      </c>
      <c r="F6" s="151" t="s">
        <v>117</v>
      </c>
      <c r="G6" s="151"/>
      <c r="H6" s="151"/>
      <c r="I6" s="151"/>
      <c r="J6" s="147" t="s">
        <v>96</v>
      </c>
      <c r="K6" s="147"/>
      <c r="L6" s="152"/>
    </row>
    <row r="7" spans="1:13" ht="75.75" customHeight="1" thickBot="1">
      <c r="B7" s="144"/>
      <c r="C7" s="146"/>
      <c r="D7" s="148"/>
      <c r="E7" s="150"/>
      <c r="F7" s="55" t="s">
        <v>3</v>
      </c>
      <c r="G7" s="56" t="s">
        <v>158</v>
      </c>
      <c r="H7" s="56" t="s">
        <v>159</v>
      </c>
      <c r="I7" s="56" t="s">
        <v>160</v>
      </c>
      <c r="J7" s="91" t="s">
        <v>158</v>
      </c>
      <c r="K7" s="91" t="s">
        <v>159</v>
      </c>
      <c r="L7" s="92" t="s">
        <v>160</v>
      </c>
    </row>
    <row r="8" spans="1:13" ht="18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1:13" ht="63.75" customHeight="1">
      <c r="B9" s="136" t="s">
        <v>148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13" s="2" customFormat="1" ht="17.399999999999999">
      <c r="B10" s="139" t="s">
        <v>4</v>
      </c>
      <c r="C10" s="140"/>
      <c r="D10" s="140"/>
      <c r="E10" s="140"/>
      <c r="F10" s="140"/>
      <c r="G10" s="140"/>
      <c r="H10" s="140"/>
      <c r="I10" s="141"/>
      <c r="J10" s="141"/>
      <c r="K10" s="140"/>
      <c r="L10" s="142"/>
    </row>
    <row r="11" spans="1:13" ht="36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1:13" ht="36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1:13" ht="36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1:13" ht="72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3" ht="36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3" ht="36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6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t="shared" ref="F17:F18" si="0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0.6" thickBot="1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1:12" ht="60" customHeight="1" thickBot="1">
      <c r="B19" s="156" t="s">
        <v>17</v>
      </c>
      <c r="C19" s="157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t="shared" ref="H19:I19" si="1">SUM(H15:H18)</f>
        <v>12534.599999999999</v>
      </c>
      <c r="I19" s="44">
        <f t="shared" si="1"/>
        <v>12534.599999999999</v>
      </c>
      <c r="J19" s="97"/>
      <c r="K19" s="98"/>
      <c r="L19" s="99"/>
    </row>
    <row r="20" spans="1:12" ht="90.6" customHeight="1">
      <c r="B20" s="174" t="s">
        <v>18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1:12" ht="0.6" customHeight="1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1:12" ht="100.2" customHeight="1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1:12" ht="54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1:12" ht="96" hidden="1" customHeight="1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4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141.80000000000001</v>
      </c>
      <c r="H25" s="41">
        <v>141.80000000000001</v>
      </c>
      <c r="I25" s="41">
        <v>141.80000000000001</v>
      </c>
      <c r="J25" s="7"/>
      <c r="K25" s="7"/>
      <c r="L25" s="94"/>
    </row>
    <row r="26" spans="1:12" ht="75" customHeight="1" thickBot="1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t="shared" ref="F26:F27" si="2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08.6" hidden="1" thickBot="1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1:12" ht="69" customHeight="1" thickBot="1">
      <c r="B28" s="187" t="s">
        <v>30</v>
      </c>
      <c r="C28" s="188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>H25+H26+H27</f>
        <v>156.20000000000002</v>
      </c>
      <c r="I28" s="62">
        <f>I25+I26+I27</f>
        <v>156.20000000000002</v>
      </c>
      <c r="J28" s="97"/>
      <c r="K28" s="98"/>
      <c r="L28" s="99"/>
    </row>
    <row r="29" spans="1:12" ht="26.25" customHeight="1">
      <c r="B29" s="203" t="s">
        <v>114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5"/>
    </row>
    <row r="30" spans="1:12" ht="36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1:12" ht="36.6" thickBot="1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4312.3</v>
      </c>
      <c r="G31" s="58">
        <v>1410.9</v>
      </c>
      <c r="H31" s="41">
        <f>1410.9+13.2</f>
        <v>1424.1000000000001</v>
      </c>
      <c r="I31" s="41">
        <f>1744.8-267.5</f>
        <v>1477.3</v>
      </c>
      <c r="J31" s="95"/>
      <c r="K31" s="95"/>
      <c r="L31" s="96"/>
    </row>
    <row r="32" spans="1:12" ht="70.5" customHeight="1" thickBot="1">
      <c r="B32" s="187" t="s">
        <v>32</v>
      </c>
      <c r="C32" s="188"/>
      <c r="D32" s="87"/>
      <c r="E32" s="87" t="s">
        <v>122</v>
      </c>
      <c r="F32" s="58">
        <f>G32+H32+I32</f>
        <v>4312.3</v>
      </c>
      <c r="G32" s="58">
        <v>1410.9</v>
      </c>
      <c r="H32" s="58">
        <f>H31</f>
        <v>1424.1000000000001</v>
      </c>
      <c r="I32" s="58">
        <f t="shared" ref="I32" si="3">I31</f>
        <v>1477.3</v>
      </c>
      <c r="J32" s="98"/>
      <c r="K32" s="98"/>
      <c r="L32" s="99"/>
    </row>
    <row r="33" spans="1:12" ht="90" customHeight="1" thickBot="1">
      <c r="B33" s="156" t="s">
        <v>68</v>
      </c>
      <c r="C33" s="157"/>
      <c r="D33" s="15"/>
      <c r="E33" s="40" t="s">
        <v>121</v>
      </c>
      <c r="F33" s="42">
        <f>F19+F28+F32</f>
        <v>42384.7</v>
      </c>
      <c r="G33" s="43">
        <f>G19+G28+G32</f>
        <v>14101.699999999999</v>
      </c>
      <c r="H33" s="43">
        <f>H19+H28+H32</f>
        <v>14114.9</v>
      </c>
      <c r="I33" s="44">
        <f>I19+I28+I32</f>
        <v>14168.099999999999</v>
      </c>
      <c r="J33" s="97"/>
      <c r="K33" s="98"/>
      <c r="L33" s="99"/>
    </row>
    <row r="34" spans="1:12" ht="30.75" customHeight="1">
      <c r="B34" s="206" t="s">
        <v>35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8"/>
    </row>
    <row r="35" spans="1:12" ht="30.75" customHeight="1">
      <c r="B35" s="153" t="s">
        <v>36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5"/>
    </row>
    <row r="36" spans="1:12" ht="30.75" customHeight="1">
      <c r="B36" s="153" t="s">
        <v>77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5"/>
    </row>
    <row r="37" spans="1:12" ht="36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1:12" ht="36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1:12" ht="36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9.3000000000000007</v>
      </c>
      <c r="K39" s="120">
        <v>9.3000000000000007</v>
      </c>
      <c r="L39" s="116">
        <v>9.5</v>
      </c>
    </row>
    <row r="40" spans="1:12" ht="108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>
      <c r="A41" s="1" t="s">
        <v>97</v>
      </c>
      <c r="B41" s="10" t="s">
        <v>42</v>
      </c>
      <c r="C41" s="54" t="s">
        <v>115</v>
      </c>
      <c r="D41" s="161" t="s">
        <v>44</v>
      </c>
      <c r="E41" s="54" t="s">
        <v>43</v>
      </c>
      <c r="F41" s="41">
        <f>G41+H41+I41</f>
        <v>185192.258</v>
      </c>
      <c r="G41" s="41">
        <f>62096.2-37.242</f>
        <v>62058.957999999999</v>
      </c>
      <c r="H41" s="41">
        <f>62146.2-13.2</f>
        <v>62133</v>
      </c>
      <c r="I41" s="41">
        <f>60732.8+267.5</f>
        <v>61000.3</v>
      </c>
      <c r="J41" s="7"/>
      <c r="K41" s="7"/>
      <c r="L41" s="94"/>
    </row>
    <row r="42" spans="1:12" ht="53.4" customHeight="1">
      <c r="B42" s="90" t="s">
        <v>156</v>
      </c>
      <c r="C42" s="124" t="s">
        <v>98</v>
      </c>
      <c r="D42" s="162"/>
      <c r="E42" s="124" t="s">
        <v>111</v>
      </c>
      <c r="F42" s="41">
        <f>G42+H42+I42</f>
        <v>184788.1</v>
      </c>
      <c r="G42" s="58">
        <f>59455.9+2200+755.7</f>
        <v>62411.6</v>
      </c>
      <c r="H42" s="41">
        <v>60029.5</v>
      </c>
      <c r="I42" s="41">
        <v>62347</v>
      </c>
      <c r="J42" s="103"/>
      <c r="K42" s="103"/>
      <c r="L42" s="100"/>
    </row>
    <row r="43" spans="1:12" ht="47.4" customHeight="1">
      <c r="B43" s="133" t="s">
        <v>163</v>
      </c>
      <c r="C43" s="134" t="s">
        <v>164</v>
      </c>
      <c r="D43" s="162"/>
      <c r="E43" s="130" t="s">
        <v>43</v>
      </c>
      <c r="F43" s="41">
        <f>G43</f>
        <v>37.241999999999997</v>
      </c>
      <c r="G43" s="58">
        <v>37.241999999999997</v>
      </c>
      <c r="H43" s="41"/>
      <c r="I43" s="41"/>
      <c r="J43" s="103"/>
      <c r="K43" s="103"/>
      <c r="L43" s="125"/>
    </row>
    <row r="44" spans="1:12" ht="44.4" customHeight="1" thickBot="1">
      <c r="B44" s="132" t="s">
        <v>165</v>
      </c>
      <c r="C44" s="131" t="s">
        <v>162</v>
      </c>
      <c r="D44" s="163"/>
      <c r="E44" s="123" t="s">
        <v>111</v>
      </c>
      <c r="F44" s="39">
        <f>G44+H44+I44</f>
        <v>3686.9</v>
      </c>
      <c r="G44" s="39">
        <v>3686.9</v>
      </c>
      <c r="H44" s="39"/>
      <c r="I44" s="39"/>
      <c r="J44" s="13"/>
      <c r="K44" s="13"/>
      <c r="L44" s="125"/>
    </row>
    <row r="45" spans="1:12" ht="35.4" thickBot="1">
      <c r="B45" s="156" t="s">
        <v>45</v>
      </c>
      <c r="C45" s="186"/>
      <c r="D45" s="23"/>
      <c r="E45" s="126" t="s">
        <v>46</v>
      </c>
      <c r="F45" s="127">
        <f>SUM(F41:F44)</f>
        <v>373704.50000000006</v>
      </c>
      <c r="G45" s="128">
        <f>SUM(G41:G44)</f>
        <v>128194.69999999998</v>
      </c>
      <c r="H45" s="128">
        <f>SUM(H41:H42)</f>
        <v>122162.5</v>
      </c>
      <c r="I45" s="129">
        <f>SUM(I41:I42)</f>
        <v>123347.3</v>
      </c>
      <c r="J45" s="112"/>
      <c r="K45" s="23"/>
      <c r="L45" s="102"/>
    </row>
    <row r="46" spans="1:12" ht="17.399999999999999">
      <c r="B46" s="193" t="s">
        <v>47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5"/>
    </row>
    <row r="47" spans="1:12" ht="17.399999999999999">
      <c r="B47" s="158" t="s">
        <v>120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9.5" customHeight="1">
      <c r="B48" s="153" t="s">
        <v>99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5"/>
    </row>
    <row r="49" spans="1:13" ht="27" customHeight="1">
      <c r="B49" s="153"/>
      <c r="C49" s="154"/>
      <c r="D49" s="154"/>
      <c r="E49" s="154"/>
      <c r="F49" s="154"/>
      <c r="G49" s="154"/>
      <c r="H49" s="154"/>
      <c r="I49" s="154"/>
      <c r="J49" s="165"/>
      <c r="K49" s="154"/>
      <c r="L49" s="155"/>
    </row>
    <row r="50" spans="1:13" ht="54">
      <c r="B50" s="16" t="s">
        <v>48</v>
      </c>
      <c r="C50" s="54" t="s">
        <v>78</v>
      </c>
      <c r="D50" s="54" t="s">
        <v>33</v>
      </c>
      <c r="E50" s="54" t="s">
        <v>33</v>
      </c>
      <c r="F50" s="6"/>
      <c r="G50" s="9"/>
      <c r="H50" s="9"/>
      <c r="I50" s="12"/>
      <c r="J50" s="114">
        <v>95</v>
      </c>
      <c r="K50" s="114">
        <v>95</v>
      </c>
      <c r="L50" s="115">
        <v>100</v>
      </c>
    </row>
    <row r="51" spans="1:13" ht="72">
      <c r="B51" s="34" t="s">
        <v>70</v>
      </c>
      <c r="C51" s="54" t="s">
        <v>80</v>
      </c>
      <c r="D51" s="54" t="s">
        <v>33</v>
      </c>
      <c r="E51" s="54" t="s">
        <v>33</v>
      </c>
      <c r="F51" s="6"/>
      <c r="G51" s="9"/>
      <c r="H51" s="9"/>
      <c r="I51" s="12"/>
      <c r="J51" s="120">
        <v>90</v>
      </c>
      <c r="K51" s="120">
        <v>96</v>
      </c>
      <c r="L51" s="116">
        <v>100</v>
      </c>
    </row>
    <row r="52" spans="1:13" ht="54">
      <c r="B52" s="34" t="s">
        <v>71</v>
      </c>
      <c r="C52" s="54" t="s">
        <v>79</v>
      </c>
      <c r="D52" s="54" t="s">
        <v>33</v>
      </c>
      <c r="E52" s="54" t="s">
        <v>33</v>
      </c>
      <c r="F52" s="6"/>
      <c r="G52" s="9"/>
      <c r="H52" s="9"/>
      <c r="I52" s="12"/>
      <c r="J52" s="114">
        <v>0.5</v>
      </c>
      <c r="K52" s="114">
        <v>0.5</v>
      </c>
      <c r="L52" s="115">
        <v>0.5</v>
      </c>
    </row>
    <row r="53" spans="1:13" ht="54">
      <c r="B53" s="34" t="s">
        <v>72</v>
      </c>
      <c r="C53" s="54" t="s">
        <v>49</v>
      </c>
      <c r="D53" s="54" t="s">
        <v>33</v>
      </c>
      <c r="E53" s="54" t="s">
        <v>33</v>
      </c>
      <c r="F53" s="6"/>
      <c r="G53" s="9"/>
      <c r="H53" s="9"/>
      <c r="I53" s="12"/>
      <c r="J53" s="114">
        <v>41</v>
      </c>
      <c r="K53" s="114">
        <v>45</v>
      </c>
      <c r="L53" s="115">
        <v>50</v>
      </c>
    </row>
    <row r="54" spans="1:13" ht="36">
      <c r="B54" s="34" t="s">
        <v>73</v>
      </c>
      <c r="C54" s="54" t="s">
        <v>69</v>
      </c>
      <c r="D54" s="54" t="s">
        <v>33</v>
      </c>
      <c r="E54" s="54" t="s">
        <v>33</v>
      </c>
      <c r="F54" s="6"/>
      <c r="G54" s="9"/>
      <c r="H54" s="9"/>
      <c r="I54" s="12"/>
      <c r="J54" s="114">
        <v>63.5</v>
      </c>
      <c r="K54" s="114">
        <v>64</v>
      </c>
      <c r="L54" s="115">
        <v>64</v>
      </c>
    </row>
    <row r="55" spans="1:13" ht="54">
      <c r="B55" s="30" t="s">
        <v>74</v>
      </c>
      <c r="C55" s="35" t="s">
        <v>95</v>
      </c>
      <c r="D55" s="54" t="s">
        <v>33</v>
      </c>
      <c r="E55" s="54" t="s">
        <v>33</v>
      </c>
      <c r="F55" s="6"/>
      <c r="G55" s="9"/>
      <c r="H55" s="9"/>
      <c r="I55" s="12"/>
      <c r="J55" s="118">
        <v>90</v>
      </c>
      <c r="K55" s="118">
        <v>96</v>
      </c>
      <c r="L55" s="119">
        <v>100</v>
      </c>
    </row>
    <row r="56" spans="1:13" ht="36">
      <c r="B56" s="30" t="s">
        <v>90</v>
      </c>
      <c r="C56" s="36" t="s">
        <v>91</v>
      </c>
      <c r="D56" s="54" t="s">
        <v>33</v>
      </c>
      <c r="E56" s="54" t="s">
        <v>33</v>
      </c>
      <c r="F56" s="6"/>
      <c r="G56" s="9"/>
      <c r="H56" s="9"/>
      <c r="I56" s="12"/>
      <c r="J56" s="114">
        <v>10</v>
      </c>
      <c r="K56" s="114">
        <v>12</v>
      </c>
      <c r="L56" s="115">
        <v>12</v>
      </c>
    </row>
    <row r="57" spans="1:13" ht="18">
      <c r="A57" s="1" t="s">
        <v>134</v>
      </c>
      <c r="B57" s="37" t="s">
        <v>75</v>
      </c>
      <c r="C57" s="54" t="s">
        <v>115</v>
      </c>
      <c r="D57" s="164" t="s">
        <v>51</v>
      </c>
      <c r="E57" s="54" t="s">
        <v>37</v>
      </c>
      <c r="F57" s="41">
        <f>G57+H57+I57</f>
        <v>60312.6</v>
      </c>
      <c r="G57" s="41">
        <v>20714.5</v>
      </c>
      <c r="H57" s="41">
        <v>20799.099999999999</v>
      </c>
      <c r="I57" s="41">
        <v>18799</v>
      </c>
      <c r="J57" s="13"/>
      <c r="K57" s="13"/>
      <c r="L57" s="100"/>
    </row>
    <row r="58" spans="1:13" s="79" customFormat="1" ht="96" customHeight="1" thickBot="1">
      <c r="B58" s="80" t="s">
        <v>141</v>
      </c>
      <c r="C58" s="78" t="s">
        <v>100</v>
      </c>
      <c r="D58" s="161"/>
      <c r="E58" s="78" t="s">
        <v>34</v>
      </c>
      <c r="F58" s="41">
        <f>G58+H58+I58</f>
        <v>323561.7</v>
      </c>
      <c r="G58" s="58">
        <f>104454.3+3054.7+1054.5</f>
        <v>108563.5</v>
      </c>
      <c r="H58" s="58">
        <v>105462.5</v>
      </c>
      <c r="I58" s="58">
        <v>109535.7</v>
      </c>
      <c r="J58" s="103"/>
      <c r="K58" s="103"/>
      <c r="L58" s="104"/>
    </row>
    <row r="59" spans="1:13" ht="35.4" thickBot="1">
      <c r="B59" s="156" t="s">
        <v>50</v>
      </c>
      <c r="C59" s="157"/>
      <c r="D59" s="18"/>
      <c r="E59" s="45" t="s">
        <v>46</v>
      </c>
      <c r="F59" s="42">
        <f>SUM(F57:F58)</f>
        <v>383874.3</v>
      </c>
      <c r="G59" s="43">
        <f>SUM(G57:G58)</f>
        <v>129278</v>
      </c>
      <c r="H59" s="43">
        <f>SUM(H57:H58)</f>
        <v>126261.6</v>
      </c>
      <c r="I59" s="44">
        <f>SUM(I57:I58)</f>
        <v>128334.7</v>
      </c>
      <c r="J59" s="101"/>
      <c r="K59" s="11"/>
      <c r="L59" s="102"/>
    </row>
    <row r="60" spans="1:13" ht="17.399999999999999">
      <c r="B60" s="174" t="s">
        <v>88</v>
      </c>
      <c r="C60" s="175"/>
      <c r="D60" s="175"/>
      <c r="E60" s="175"/>
      <c r="F60" s="175"/>
      <c r="G60" s="175"/>
      <c r="H60" s="175"/>
      <c r="I60" s="175"/>
      <c r="J60" s="180"/>
      <c r="K60" s="175"/>
      <c r="L60" s="176"/>
    </row>
    <row r="61" spans="1:13" ht="36">
      <c r="B61" s="38" t="s">
        <v>113</v>
      </c>
      <c r="C61" s="33" t="s">
        <v>155</v>
      </c>
      <c r="D61" s="13"/>
      <c r="E61" s="7" t="s">
        <v>33</v>
      </c>
      <c r="F61" s="6"/>
      <c r="G61" s="9"/>
      <c r="H61" s="9"/>
      <c r="I61" s="12"/>
      <c r="J61" s="7">
        <v>130</v>
      </c>
      <c r="K61" s="7">
        <v>131</v>
      </c>
      <c r="L61" s="94">
        <v>131</v>
      </c>
    </row>
    <row r="62" spans="1:13" ht="36">
      <c r="B62" s="10" t="s">
        <v>142</v>
      </c>
      <c r="C62" s="54" t="s">
        <v>101</v>
      </c>
      <c r="D62" s="164" t="s">
        <v>53</v>
      </c>
      <c r="E62" s="164" t="s">
        <v>34</v>
      </c>
      <c r="F62" s="41">
        <f>G62+H62+I62</f>
        <v>5323.2000000000007</v>
      </c>
      <c r="G62" s="58">
        <v>1774.4</v>
      </c>
      <c r="H62" s="41">
        <v>1774.4</v>
      </c>
      <c r="I62" s="41">
        <v>1774.4</v>
      </c>
      <c r="J62" s="13"/>
      <c r="K62" s="13"/>
      <c r="L62" s="100"/>
    </row>
    <row r="63" spans="1:13" ht="90.75" customHeight="1" thickBot="1">
      <c r="B63" s="181" t="s">
        <v>52</v>
      </c>
      <c r="C63" s="165"/>
      <c r="D63" s="161"/>
      <c r="E63" s="161"/>
      <c r="F63" s="41">
        <f>SUM(F62)</f>
        <v>5323.2000000000007</v>
      </c>
      <c r="G63" s="58">
        <f>SUM(G62)</f>
        <v>1774.4</v>
      </c>
      <c r="H63" s="41">
        <f t="shared" ref="H63:I63" si="4">H62</f>
        <v>1774.4</v>
      </c>
      <c r="I63" s="41">
        <f t="shared" si="4"/>
        <v>1774.4</v>
      </c>
      <c r="J63" s="103"/>
      <c r="K63" s="103"/>
      <c r="L63" s="104"/>
      <c r="M63" s="64"/>
    </row>
    <row r="64" spans="1:13" ht="62.25" customHeight="1" thickBot="1">
      <c r="B64" s="156" t="s">
        <v>112</v>
      </c>
      <c r="C64" s="157"/>
      <c r="D64" s="11"/>
      <c r="E64" s="45" t="s">
        <v>46</v>
      </c>
      <c r="F64" s="42">
        <f>F59+F63</f>
        <v>389197.5</v>
      </c>
      <c r="G64" s="43">
        <f>G59+G63</f>
        <v>131052.4</v>
      </c>
      <c r="H64" s="43">
        <f>H59+H63</f>
        <v>128036</v>
      </c>
      <c r="I64" s="44">
        <f t="shared" ref="I64" si="5">I59+I63</f>
        <v>130109.09999999999</v>
      </c>
      <c r="J64" s="101"/>
      <c r="K64" s="11"/>
      <c r="L64" s="102"/>
    </row>
    <row r="65" spans="1:20" ht="17.399999999999999">
      <c r="B65" s="174" t="s">
        <v>54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6"/>
    </row>
    <row r="66" spans="1:20" ht="17.399999999999999">
      <c r="B66" s="177" t="s">
        <v>81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9"/>
    </row>
    <row r="67" spans="1:20" ht="17.399999999999999">
      <c r="B67" s="153" t="s">
        <v>102</v>
      </c>
      <c r="C67" s="154"/>
      <c r="D67" s="154"/>
      <c r="E67" s="154"/>
      <c r="F67" s="154"/>
      <c r="G67" s="154"/>
      <c r="H67" s="154"/>
      <c r="I67" s="154"/>
      <c r="J67" s="165"/>
      <c r="K67" s="154"/>
      <c r="L67" s="155"/>
    </row>
    <row r="68" spans="1:20" ht="54">
      <c r="B68" s="10" t="s">
        <v>55</v>
      </c>
      <c r="C68" s="54" t="s">
        <v>56</v>
      </c>
      <c r="D68" s="54" t="s">
        <v>33</v>
      </c>
      <c r="E68" s="54" t="s">
        <v>33</v>
      </c>
      <c r="F68" s="6"/>
      <c r="G68" s="9"/>
      <c r="H68" s="9"/>
      <c r="I68" s="12"/>
      <c r="J68" s="7">
        <v>79</v>
      </c>
      <c r="K68" s="7">
        <v>80</v>
      </c>
      <c r="L68" s="94">
        <v>80</v>
      </c>
    </row>
    <row r="69" spans="1:20" ht="37.5" customHeight="1" thickBot="1">
      <c r="A69" s="1" t="s">
        <v>97</v>
      </c>
      <c r="B69" s="10" t="s">
        <v>57</v>
      </c>
      <c r="C69" s="54" t="s">
        <v>115</v>
      </c>
      <c r="D69" s="82"/>
      <c r="E69" s="54" t="s">
        <v>37</v>
      </c>
      <c r="F69" s="41">
        <f>G69+H69+I69</f>
        <v>29144.100000000002</v>
      </c>
      <c r="G69" s="58">
        <v>9714.7000000000007</v>
      </c>
      <c r="H69" s="58">
        <v>9714.7000000000007</v>
      </c>
      <c r="I69" s="58">
        <v>9714.7000000000007</v>
      </c>
      <c r="J69" s="13"/>
      <c r="K69" s="13"/>
      <c r="L69" s="100"/>
    </row>
    <row r="70" spans="1:20" ht="51" customHeight="1" thickBot="1">
      <c r="B70" s="156" t="s">
        <v>58</v>
      </c>
      <c r="C70" s="157"/>
      <c r="D70" s="19"/>
      <c r="E70" s="40" t="s">
        <v>161</v>
      </c>
      <c r="F70" s="42">
        <f>SUM(F69:F69)</f>
        <v>29144.100000000002</v>
      </c>
      <c r="G70" s="43">
        <f>SUM(G69:G69)</f>
        <v>9714.7000000000007</v>
      </c>
      <c r="H70" s="43">
        <f>SUM(H69:H69)</f>
        <v>9714.7000000000007</v>
      </c>
      <c r="I70" s="44">
        <f>SUM(I69:I69)</f>
        <v>9714.7000000000007</v>
      </c>
      <c r="J70" s="101"/>
      <c r="K70" s="11"/>
      <c r="L70" s="102"/>
    </row>
    <row r="71" spans="1:20" ht="19.5" customHeight="1">
      <c r="B71" s="193" t="s">
        <v>59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5"/>
    </row>
    <row r="72" spans="1:20" s="2" customFormat="1" ht="38.25" customHeight="1">
      <c r="B72" s="196" t="s">
        <v>82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8"/>
    </row>
    <row r="73" spans="1:20" s="2" customFormat="1" ht="18" thickBot="1">
      <c r="B73" s="199" t="s">
        <v>60</v>
      </c>
      <c r="C73" s="200"/>
      <c r="D73" s="200"/>
      <c r="E73" s="200"/>
      <c r="F73" s="200"/>
      <c r="G73" s="200"/>
      <c r="H73" s="200"/>
      <c r="I73" s="200"/>
      <c r="J73" s="201"/>
      <c r="K73" s="200"/>
      <c r="L73" s="202"/>
    </row>
    <row r="74" spans="1:20" s="2" customFormat="1" ht="36">
      <c r="B74" s="10" t="s">
        <v>61</v>
      </c>
      <c r="C74" s="54" t="s">
        <v>89</v>
      </c>
      <c r="D74" s="54" t="s">
        <v>33</v>
      </c>
      <c r="E74" s="54" t="s">
        <v>33</v>
      </c>
      <c r="F74" s="6"/>
      <c r="G74" s="9"/>
      <c r="H74" s="9"/>
      <c r="I74" s="12"/>
      <c r="J74" s="117">
        <v>620</v>
      </c>
      <c r="K74" s="7">
        <v>625</v>
      </c>
      <c r="L74" s="94">
        <v>625</v>
      </c>
    </row>
    <row r="75" spans="1:20" s="2" customFormat="1" ht="36">
      <c r="B75" s="54" t="s">
        <v>62</v>
      </c>
      <c r="C75" s="54" t="s">
        <v>147</v>
      </c>
      <c r="D75" s="54" t="s">
        <v>33</v>
      </c>
      <c r="E75" s="54" t="s">
        <v>33</v>
      </c>
      <c r="F75" s="14"/>
      <c r="G75" s="14"/>
      <c r="H75" s="14"/>
      <c r="I75" s="14"/>
      <c r="J75" s="7">
        <v>2075</v>
      </c>
      <c r="K75" s="7">
        <v>2100</v>
      </c>
      <c r="L75" s="7">
        <v>2100</v>
      </c>
    </row>
    <row r="76" spans="1:20" s="2" customFormat="1" ht="18">
      <c r="A76" s="2" t="s">
        <v>97</v>
      </c>
      <c r="B76" s="66" t="s">
        <v>125</v>
      </c>
      <c r="C76" s="67" t="s">
        <v>119</v>
      </c>
      <c r="D76" s="209" t="s">
        <v>63</v>
      </c>
      <c r="E76" s="67" t="s">
        <v>37</v>
      </c>
      <c r="F76" s="58">
        <f>G76+H76+I76</f>
        <v>54.8</v>
      </c>
      <c r="G76" s="58">
        <v>54.8</v>
      </c>
      <c r="H76" s="58"/>
      <c r="I76" s="58"/>
      <c r="J76" s="103"/>
      <c r="K76" s="103"/>
      <c r="L76" s="104"/>
    </row>
    <row r="77" spans="1:20" s="2" customFormat="1" ht="152.25" customHeight="1" thickBot="1">
      <c r="B77" s="67" t="s">
        <v>126</v>
      </c>
      <c r="C77" s="67" t="s">
        <v>124</v>
      </c>
      <c r="D77" s="183"/>
      <c r="E77" s="122" t="s">
        <v>34</v>
      </c>
      <c r="F77" s="58">
        <f>G77+H77+I77</f>
        <v>1026.5999999999999</v>
      </c>
      <c r="G77" s="58">
        <v>1026.5999999999999</v>
      </c>
      <c r="H77" s="58">
        <v>0</v>
      </c>
      <c r="I77" s="58">
        <v>0</v>
      </c>
      <c r="J77" s="103"/>
      <c r="K77" s="103"/>
      <c r="L77" s="103"/>
      <c r="M77" s="65"/>
    </row>
    <row r="78" spans="1:20" s="2" customFormat="1" ht="83.25" customHeight="1" thickBot="1">
      <c r="B78" s="187" t="s">
        <v>64</v>
      </c>
      <c r="C78" s="188"/>
      <c r="D78" s="68"/>
      <c r="E78" s="69"/>
      <c r="F78" s="60">
        <f>G78+H78+I78</f>
        <v>1081.3999999999999</v>
      </c>
      <c r="G78" s="61">
        <f>SUM(G76:G77)</f>
        <v>1081.3999999999999</v>
      </c>
      <c r="H78" s="61">
        <f t="shared" ref="H78:I78" si="6">H76</f>
        <v>0</v>
      </c>
      <c r="I78" s="62">
        <f t="shared" si="6"/>
        <v>0</v>
      </c>
      <c r="J78" s="101"/>
      <c r="K78" s="11"/>
      <c r="L78" s="102"/>
    </row>
    <row r="79" spans="1:20" s="2" customFormat="1" ht="46.5" customHeight="1" thickBot="1">
      <c r="B79" s="166" t="s">
        <v>131</v>
      </c>
      <c r="C79" s="167"/>
      <c r="D79" s="167"/>
      <c r="E79" s="167"/>
      <c r="F79" s="167"/>
      <c r="G79" s="168"/>
      <c r="H79" s="168"/>
      <c r="I79" s="168"/>
      <c r="J79" s="167"/>
      <c r="K79" s="167"/>
      <c r="L79" s="169"/>
      <c r="M79" s="24"/>
      <c r="N79" s="24"/>
      <c r="O79" s="25"/>
      <c r="P79" s="26"/>
      <c r="Q79" s="24"/>
      <c r="R79" s="24"/>
      <c r="S79" s="24"/>
      <c r="T79" s="25"/>
    </row>
    <row r="80" spans="1:20" s="2" customFormat="1" ht="112.5" customHeight="1">
      <c r="B80" s="70" t="s">
        <v>127</v>
      </c>
      <c r="C80" s="71" t="s">
        <v>128</v>
      </c>
      <c r="D80" s="183" t="s">
        <v>53</v>
      </c>
      <c r="E80" s="72" t="s">
        <v>34</v>
      </c>
      <c r="F80" s="58">
        <f>G80+H80+I80</f>
        <v>0</v>
      </c>
      <c r="G80" s="58">
        <v>0</v>
      </c>
      <c r="H80" s="58">
        <v>0</v>
      </c>
      <c r="I80" s="58">
        <v>0</v>
      </c>
      <c r="J80" s="105"/>
      <c r="K80" s="105"/>
      <c r="L80" s="106"/>
      <c r="M80" s="24"/>
      <c r="N80" s="24"/>
      <c r="O80" s="27"/>
      <c r="P80" s="27"/>
      <c r="Q80" s="24"/>
      <c r="R80" s="24"/>
      <c r="S80" s="24"/>
      <c r="T80" s="27"/>
    </row>
    <row r="81" spans="1:20" s="2" customFormat="1" ht="46.5" customHeight="1">
      <c r="B81" s="73" t="s">
        <v>129</v>
      </c>
      <c r="C81" s="71" t="s">
        <v>130</v>
      </c>
      <c r="D81" s="184"/>
      <c r="E81" s="74" t="s">
        <v>37</v>
      </c>
      <c r="F81" s="58">
        <f>G81+H81+I81</f>
        <v>0</v>
      </c>
      <c r="G81" s="58">
        <v>0</v>
      </c>
      <c r="H81" s="58">
        <v>0</v>
      </c>
      <c r="I81" s="58">
        <v>0</v>
      </c>
      <c r="J81" s="107"/>
      <c r="K81" s="107"/>
      <c r="L81" s="108"/>
      <c r="M81" s="182"/>
      <c r="N81" s="24"/>
      <c r="O81" s="28"/>
      <c r="P81" s="28"/>
      <c r="Q81" s="24"/>
      <c r="R81" s="182"/>
      <c r="S81" s="24"/>
      <c r="T81" s="28"/>
    </row>
    <row r="82" spans="1:20" s="2" customFormat="1" ht="46.5" customHeight="1" thickBot="1">
      <c r="B82" s="170" t="s">
        <v>132</v>
      </c>
      <c r="C82" s="171"/>
      <c r="D82" s="67"/>
      <c r="E82" s="74"/>
      <c r="F82" s="58">
        <f t="shared" ref="F82" si="7">G82+H82+I82</f>
        <v>0</v>
      </c>
      <c r="G82" s="58">
        <f>SUM(G80:G81)</f>
        <v>0</v>
      </c>
      <c r="H82" s="58">
        <f t="shared" ref="H82:I82" si="8">SUM(H80:H81)</f>
        <v>0</v>
      </c>
      <c r="I82" s="58">
        <f t="shared" si="8"/>
        <v>0</v>
      </c>
      <c r="J82" s="107"/>
      <c r="K82" s="109"/>
      <c r="L82" s="108"/>
      <c r="M82" s="182"/>
      <c r="N82" s="24"/>
      <c r="O82" s="28"/>
      <c r="P82" s="29"/>
      <c r="Q82" s="24"/>
      <c r="R82" s="182"/>
      <c r="S82" s="24"/>
      <c r="T82" s="28"/>
    </row>
    <row r="83" spans="1:20" s="2" customFormat="1" ht="46.5" customHeight="1" thickBot="1">
      <c r="B83" s="172" t="s">
        <v>123</v>
      </c>
      <c r="C83" s="173"/>
      <c r="D83" s="75"/>
      <c r="E83" s="76" t="s">
        <v>133</v>
      </c>
      <c r="F83" s="60">
        <f>F78+F82</f>
        <v>1081.3999999999999</v>
      </c>
      <c r="G83" s="61">
        <f>G78+G82</f>
        <v>1081.3999999999999</v>
      </c>
      <c r="H83" s="61">
        <f t="shared" ref="H83:I83" si="9">H78+H82</f>
        <v>0</v>
      </c>
      <c r="I83" s="62">
        <f t="shared" si="9"/>
        <v>0</v>
      </c>
      <c r="J83" s="110"/>
      <c r="K83" s="111"/>
      <c r="L83" s="92"/>
      <c r="M83" s="24"/>
      <c r="N83" s="24"/>
      <c r="O83" s="25"/>
      <c r="P83" s="26"/>
      <c r="Q83" s="24"/>
      <c r="R83" s="24"/>
      <c r="S83" s="24"/>
      <c r="T83" s="25"/>
    </row>
    <row r="84" spans="1:20" ht="15.75" customHeight="1">
      <c r="B84" s="189" t="s">
        <v>152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1"/>
    </row>
    <row r="85" spans="1:20" ht="15.75" customHeight="1">
      <c r="B85" s="139" t="s">
        <v>154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2"/>
    </row>
    <row r="86" spans="1:20" ht="72">
      <c r="B86" s="52" t="s">
        <v>143</v>
      </c>
      <c r="C86" s="54" t="s">
        <v>85</v>
      </c>
      <c r="D86" s="20" t="s">
        <v>84</v>
      </c>
      <c r="E86" s="20" t="s">
        <v>84</v>
      </c>
      <c r="F86" s="53"/>
      <c r="G86" s="53"/>
      <c r="H86" s="53"/>
      <c r="I86" s="53"/>
      <c r="J86" s="114">
        <v>86</v>
      </c>
      <c r="K86" s="114">
        <v>86</v>
      </c>
      <c r="L86" s="115">
        <v>86</v>
      </c>
    </row>
    <row r="87" spans="1:20" ht="48" customHeight="1">
      <c r="B87" s="52" t="s">
        <v>144</v>
      </c>
      <c r="C87" s="54" t="s">
        <v>86</v>
      </c>
      <c r="D87" s="20" t="s">
        <v>84</v>
      </c>
      <c r="E87" s="20" t="s">
        <v>84</v>
      </c>
      <c r="F87" s="53"/>
      <c r="G87" s="53"/>
      <c r="H87" s="53"/>
      <c r="I87" s="53"/>
      <c r="J87" s="114">
        <v>93</v>
      </c>
      <c r="K87" s="114">
        <v>93</v>
      </c>
      <c r="L87" s="115">
        <v>93</v>
      </c>
    </row>
    <row r="88" spans="1:20" ht="90">
      <c r="B88" s="52" t="s">
        <v>145</v>
      </c>
      <c r="C88" s="54" t="s">
        <v>87</v>
      </c>
      <c r="D88" s="20" t="s">
        <v>84</v>
      </c>
      <c r="E88" s="20" t="s">
        <v>84</v>
      </c>
      <c r="F88" s="53"/>
      <c r="G88" s="53"/>
      <c r="H88" s="53"/>
      <c r="I88" s="53"/>
      <c r="J88" s="114">
        <v>100</v>
      </c>
      <c r="K88" s="114">
        <v>100</v>
      </c>
      <c r="L88" s="115">
        <v>100</v>
      </c>
    </row>
    <row r="89" spans="1:20" ht="87.75" customHeight="1" thickBot="1">
      <c r="A89" s="1" t="s">
        <v>134</v>
      </c>
      <c r="B89" s="31" t="s">
        <v>146</v>
      </c>
      <c r="C89" s="50" t="s">
        <v>103</v>
      </c>
      <c r="D89" s="21" t="s">
        <v>65</v>
      </c>
      <c r="E89" s="51" t="s">
        <v>37</v>
      </c>
      <c r="F89" s="58">
        <f>G89+H89+I89</f>
        <v>9577.5999999999985</v>
      </c>
      <c r="G89" s="58">
        <v>3042.7</v>
      </c>
      <c r="H89" s="41">
        <v>3122.7</v>
      </c>
      <c r="I89" s="41">
        <v>3412.2</v>
      </c>
      <c r="J89" s="103"/>
      <c r="K89" s="103"/>
      <c r="L89" s="104"/>
    </row>
    <row r="90" spans="1:20" ht="48" customHeight="1" thickBot="1">
      <c r="B90" s="156" t="s">
        <v>66</v>
      </c>
      <c r="C90" s="157"/>
      <c r="D90" s="22"/>
      <c r="E90" s="40" t="s">
        <v>37</v>
      </c>
      <c r="F90" s="59">
        <f>G90+H90+I90</f>
        <v>9577.5999999999985</v>
      </c>
      <c r="G90" s="77">
        <f>G89</f>
        <v>3042.7</v>
      </c>
      <c r="H90" s="47">
        <f>H89</f>
        <v>3122.7</v>
      </c>
      <c r="I90" s="48">
        <f t="shared" ref="I90" si="10">I89</f>
        <v>3412.2</v>
      </c>
      <c r="J90" s="101"/>
      <c r="K90" s="11"/>
      <c r="L90" s="102"/>
    </row>
    <row r="91" spans="1:20" ht="54.75" customHeight="1" thickBot="1">
      <c r="B91" s="185" t="s">
        <v>118</v>
      </c>
      <c r="C91" s="186"/>
      <c r="D91" s="23"/>
      <c r="E91" s="46"/>
      <c r="F91" s="60">
        <f>G91+H91+I91</f>
        <v>845089.8</v>
      </c>
      <c r="G91" s="60">
        <f>G90+G83+G70+G64+G45+G33</f>
        <v>287187.59999999998</v>
      </c>
      <c r="H91" s="61">
        <f>H33+H45+H64+H70+H83+H90</f>
        <v>277150.80000000005</v>
      </c>
      <c r="I91" s="62">
        <f>I33+I45+I64+I70+I83+I90</f>
        <v>280751.40000000002</v>
      </c>
      <c r="J91" s="112"/>
      <c r="K91" s="23"/>
      <c r="L91" s="113"/>
    </row>
    <row r="92" spans="1:20" ht="18">
      <c r="B92" s="4"/>
      <c r="C92" s="4"/>
      <c r="D92" s="4"/>
      <c r="E92" s="4"/>
      <c r="F92" s="49"/>
      <c r="G92" s="63"/>
      <c r="H92" s="63"/>
      <c r="I92" s="63"/>
      <c r="J92" s="4"/>
      <c r="K92" s="4"/>
      <c r="L92" s="4"/>
    </row>
    <row r="93" spans="1:20" ht="18">
      <c r="B93" s="4"/>
      <c r="C93" s="4"/>
      <c r="D93" s="4"/>
      <c r="E93" s="4"/>
      <c r="F93" s="49"/>
      <c r="G93" s="49"/>
      <c r="H93" s="49"/>
      <c r="I93" s="49"/>
      <c r="J93" s="4"/>
      <c r="K93" s="4"/>
      <c r="L93" s="4"/>
    </row>
    <row r="94" spans="1:20" ht="18">
      <c r="B94" s="4"/>
      <c r="C94" s="4"/>
      <c r="D94" s="4"/>
      <c r="E94" s="4"/>
      <c r="F94" s="49"/>
      <c r="G94" s="49"/>
      <c r="H94" s="49"/>
      <c r="I94" s="49"/>
      <c r="J94" s="4"/>
      <c r="K94" s="4"/>
      <c r="L94" s="4"/>
    </row>
    <row r="95" spans="1:20" ht="18">
      <c r="B95" s="4"/>
      <c r="C95" s="4"/>
      <c r="D95" s="4" t="s">
        <v>93</v>
      </c>
      <c r="E95" s="4"/>
      <c r="F95" s="39">
        <f>F25+F41+F57+F69+F76+F89+F81+F43</f>
        <v>284744</v>
      </c>
      <c r="G95" s="39">
        <f>G25+G41+G57+G69+G76+G89+G81+G43</f>
        <v>95764.7</v>
      </c>
      <c r="H95" s="39">
        <f>H25+H41+H57+H69+H76+H89+H81</f>
        <v>95911.299999999988</v>
      </c>
      <c r="I95" s="39">
        <f>I25+I41+I57+I69+I76+I89+I81</f>
        <v>93068</v>
      </c>
      <c r="J95" s="4"/>
      <c r="K95" s="4"/>
      <c r="L95" s="4"/>
    </row>
    <row r="96" spans="1:20" ht="18">
      <c r="B96" s="4"/>
      <c r="C96" s="4"/>
      <c r="D96" s="4"/>
      <c r="E96" s="4"/>
      <c r="F96" s="39"/>
      <c r="G96" s="39"/>
      <c r="H96" s="39"/>
      <c r="I96" s="39"/>
      <c r="J96" s="4"/>
      <c r="K96" s="4"/>
      <c r="L96" s="4"/>
    </row>
    <row r="97" spans="2:12" ht="18">
      <c r="B97" s="4"/>
      <c r="C97" s="4"/>
      <c r="D97" s="4" t="s">
        <v>94</v>
      </c>
      <c r="E97" s="4"/>
      <c r="F97" s="39">
        <f>F15+F16+F17+F18+F26+F27+F31+F42+F58+F62+F80+F77+F44</f>
        <v>560345.79999999993</v>
      </c>
      <c r="G97" s="39">
        <f>G15+G16+G17+G18+G26+G27+G44+G31+G42+G58+G62+G80+G77</f>
        <v>191422.9</v>
      </c>
      <c r="H97" s="39">
        <f>H15+H16+H17+H18+H26+H27+H31+H42+H58+H62+H77+H80</f>
        <v>181239.5</v>
      </c>
      <c r="I97" s="39">
        <f>I15+I16+I17+I18+I26+I27+I31+I42+I58+I62+I77+I80</f>
        <v>187683.4</v>
      </c>
      <c r="J97" s="4"/>
      <c r="K97" s="4"/>
      <c r="L97" s="4"/>
    </row>
    <row r="98" spans="2:12">
      <c r="F98" s="121"/>
      <c r="G98" s="121"/>
      <c r="H98" s="121"/>
      <c r="I98" s="121"/>
    </row>
  </sheetData>
  <mergeCells count="50">
    <mergeCell ref="I2:L2"/>
    <mergeCell ref="B90:C90"/>
    <mergeCell ref="B70:C70"/>
    <mergeCell ref="B71:L71"/>
    <mergeCell ref="B72:L72"/>
    <mergeCell ref="B73:L73"/>
    <mergeCell ref="B48:L49"/>
    <mergeCell ref="B19:C19"/>
    <mergeCell ref="B20:L20"/>
    <mergeCell ref="B28:C28"/>
    <mergeCell ref="B29:L29"/>
    <mergeCell ref="B32:C32"/>
    <mergeCell ref="B34:L34"/>
    <mergeCell ref="B45:C45"/>
    <mergeCell ref="D76:D77"/>
    <mergeCell ref="B46:L46"/>
    <mergeCell ref="M81:M82"/>
    <mergeCell ref="R81:R82"/>
    <mergeCell ref="D80:D81"/>
    <mergeCell ref="B91:C91"/>
    <mergeCell ref="B78:C78"/>
    <mergeCell ref="B84:L84"/>
    <mergeCell ref="B85:L85"/>
    <mergeCell ref="D57:D58"/>
    <mergeCell ref="B67:L67"/>
    <mergeCell ref="B79:L79"/>
    <mergeCell ref="B82:C82"/>
    <mergeCell ref="B83:C83"/>
    <mergeCell ref="B65:L65"/>
    <mergeCell ref="B66:L66"/>
    <mergeCell ref="E62:E63"/>
    <mergeCell ref="B64:C64"/>
    <mergeCell ref="B59:C59"/>
    <mergeCell ref="B60:L60"/>
    <mergeCell ref="B63:C63"/>
    <mergeCell ref="D62:D63"/>
    <mergeCell ref="B35:L35"/>
    <mergeCell ref="B33:C33"/>
    <mergeCell ref="B36:L36"/>
    <mergeCell ref="B47:L47"/>
    <mergeCell ref="D41:D44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1" right="0.19685039370078741" top="0.19685039370078741" bottom="0.19685039370078741" header="0" footer="0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2018-09-07T07:51:14Z</dcterms:modified>
</cp:coreProperties>
</file>