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'план-реализации'!$A$1:$K$60</definedName>
  </definedNames>
  <calcPr fullCalcOnLoad="1"/>
</workbook>
</file>

<file path=xl/sharedStrings.xml><?xml version="1.0" encoding="utf-8"?>
<sst xmlns="http://schemas.openxmlformats.org/spreadsheetml/2006/main" count="308" uniqueCount="124">
  <si>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</si>
  <si>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</si>
  <si>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</si>
  <si>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</si>
  <si>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</si>
  <si>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</si>
  <si>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</si>
  <si>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</si>
  <si>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</si>
  <si>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</si>
  <si>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</si>
  <si>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</si>
  <si>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</si>
  <si>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</si>
  <si>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</si>
  <si>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</si>
  <si>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</si>
  <si>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</si>
  <si>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</si>
  <si>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</si>
  <si>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</si>
  <si>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</si>
  <si>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</si>
  <si>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</si>
  <si>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</si>
  <si>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</si>
  <si>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</si>
  <si>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</si>
  <si>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</si>
  <si>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</si>
  <si>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</si>
  <si>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</si>
  <si>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</si>
  <si>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</si>
  <si>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</si>
  <si>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</si>
  <si>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</si>
  <si>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</si>
  <si>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</si>
  <si>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</si>
  <si>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</si>
  <si>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</si>
  <si>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</si>
  <si>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</si>
  <si>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</si>
  <si>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</si>
  <si>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</si>
  <si>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</si>
  <si>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</si>
  <si>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</si>
  <si>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</si>
  <si>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</si>
  <si>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</si>
  <si>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</si>
  <si>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</si>
  <si>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</si>
  <si>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</si>
  <si>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</si>
  <si>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</si>
  <si>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</si>
  <si>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</si>
  <si>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</si>
  <si>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</si>
  <si>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</si>
  <si>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</si>
  <si>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</si>
  <si>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</si>
  <si>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</si>
  <si>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</si>
  <si>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</si>
  <si>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</si>
  <si>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</si>
  <si>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</si>
  <si>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2.3.</t>
  </si>
  <si>
    <t>3.3.</t>
  </si>
  <si>
    <t>3.4.</t>
  </si>
  <si>
    <t>3.5.</t>
  </si>
  <si>
    <t>Обл.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</si>
  <si>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</si>
  <si>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</si>
  <si>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</si>
  <si>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</si>
  <si>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</si>
  <si>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</si>
  <si>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</si>
  <si>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</si>
  <si>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</si>
  <si>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</si>
  <si>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</si>
  <si>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</si>
  <si>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</si>
  <si>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>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</si>
  <si>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</si>
  <si>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</si>
  <si>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</si>
  <si>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</si>
  <si>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</si>
  <si>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</si>
  <si>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</si>
  <si>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</si>
  <si>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</si>
  <si>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</si>
  <si>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</si>
  <si>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</si>
  <si>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</si>
  <si>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</si>
  <si>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</si>
  <si>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</si>
  <si>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 xml:space="preserve">План реализации муниципальной программы </t>
  </si>
  <si>
    <t>2.4.</t>
  </si>
  <si>
    <t xml:space="preserve">«ККС и МП» Администрации, МБУ «Десногорская библиотека» 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</si>
  <si>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</si>
  <si>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</si>
  <si>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</si>
  <si>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</si>
  <si>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</si>
  <si>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</si>
  <si>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</si>
  <si>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</si>
  <si>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з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</si>
  <si>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</si>
  <si>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</si>
  <si>
    <t>«Развитие культуры и молодежной политики в муниципальном образовании «город Десногорск» Смоленской области» 
на 2021-2023 годы</t>
  </si>
  <si>
    <t>Приложение 
к постановлению Администрации муниципального образования «город Десногорск» Смоленской области 
от 08.02.2021 № 85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</si>
</sst>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2" xfId="0" applyNumberFormat="1" applyFont="1" applyBorder="1" applyAlignment="1">
      <alignment/>
    </xf>
    <xf numFmtId="172" fontId="46" fillId="0" borderId="13" xfId="0" applyNumberFormat="1" applyFont="1" applyBorder="1" applyAlignment="1">
      <alignment/>
    </xf>
    <xf numFmtId="172" fontId="46" fillId="0" borderId="14" xfId="0" applyNumberFormat="1" applyFont="1" applyBorder="1" applyAlignment="1">
      <alignment/>
    </xf>
    <xf numFmtId="172" fontId="46" fillId="0" borderId="15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2" fontId="46" fillId="0" borderId="16" xfId="0" applyNumberFormat="1" applyFont="1" applyBorder="1" applyAlignment="1">
      <alignment/>
    </xf>
    <xf numFmtId="172" fontId="46" fillId="0" borderId="17" xfId="0" applyNumberFormat="1" applyFont="1" applyBorder="1" applyAlignment="1">
      <alignment/>
    </xf>
    <xf numFmtId="172" fontId="46" fillId="0" borderId="18" xfId="0" applyNumberFormat="1" applyFont="1" applyBorder="1" applyAlignment="1">
      <alignment/>
    </xf>
    <xf numFmtId="172" fontId="46" fillId="0" borderId="19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172" fontId="46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/>
    </xf>
    <xf numFmtId="172" fontId="46" fillId="0" borderId="17" xfId="0" applyNumberFormat="1" applyFont="1" applyBorder="1" applyAlignment="1">
      <alignment horizontal="center"/>
    </xf>
    <xf numFmtId="172" fontId="46" fillId="0" borderId="18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SheetLayoutView="100" workbookViewId="0" topLeftCell="A1">
      <selection activeCell="H3" sqref="H3:K3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8:11" ht="80.25" customHeight="1">
      <c r="H1" s="103" t="s">
        <v>123</v>
      </c>
      <c r="I1" s="103"/>
      <c r="J1" s="103"/>
      <c r="K1" s="103"/>
    </row>
    <row r="2" ht="15">
      <c r="D2" s="15"/>
    </row>
    <row r="3" spans="8:12" ht="80.25" customHeight="1">
      <c r="H3" s="66" t="s">
        <v>91</v>
      </c>
      <c r="I3" s="66"/>
      <c r="J3" s="66"/>
      <c r="K3" s="66"/>
      <c r="L3" s="6"/>
    </row>
    <row r="4" spans="1:11" ht="15">
      <c r="A4" s="6"/>
      <c r="B4" s="63" t="s">
        <v>108</v>
      </c>
      <c r="C4" s="63"/>
      <c r="D4" s="63"/>
      <c r="E4" s="63"/>
      <c r="F4" s="63"/>
      <c r="G4" s="63"/>
      <c r="H4" s="63"/>
      <c r="I4" s="63"/>
      <c r="J4" s="63"/>
      <c r="K4" s="7"/>
    </row>
    <row r="5" spans="1:11" ht="29.25" customHeight="1">
      <c r="A5" s="6"/>
      <c r="B5" s="62" t="s">
        <v>122</v>
      </c>
      <c r="C5" s="62"/>
      <c r="D5" s="62"/>
      <c r="E5" s="62"/>
      <c r="F5" s="62"/>
      <c r="G5" s="62"/>
      <c r="H5" s="62"/>
      <c r="I5" s="62"/>
      <c r="J5" s="62"/>
      <c r="K5" s="8"/>
    </row>
    <row r="6" spans="3:11" ht="15">
      <c r="C6" s="8"/>
      <c r="D6" s="8"/>
      <c r="E6" s="9"/>
      <c r="F6" s="10"/>
      <c r="G6" s="8"/>
      <c r="H6" s="8"/>
      <c r="I6" s="8"/>
      <c r="J6" s="8"/>
      <c r="K6" s="8"/>
    </row>
    <row r="7" spans="1:11" s="11" customFormat="1" ht="78" customHeight="1">
      <c r="A7" s="64" t="s">
        <v>0</v>
      </c>
      <c r="B7" s="64" t="s">
        <v>1</v>
      </c>
      <c r="C7" s="64" t="s">
        <v>50</v>
      </c>
      <c r="D7" s="64" t="s">
        <v>54</v>
      </c>
      <c r="E7" s="67" t="s">
        <v>2</v>
      </c>
      <c r="F7" s="68"/>
      <c r="G7" s="68"/>
      <c r="H7" s="69"/>
      <c r="I7" s="67" t="s">
        <v>3</v>
      </c>
      <c r="J7" s="68"/>
      <c r="K7" s="69"/>
    </row>
    <row r="8" spans="1:11" s="11" customFormat="1" ht="15" customHeight="1">
      <c r="A8" s="65"/>
      <c r="B8" s="65"/>
      <c r="C8" s="65"/>
      <c r="D8" s="65"/>
      <c r="E8" s="12" t="s">
        <v>4</v>
      </c>
      <c r="F8" s="12" t="s">
        <v>71</v>
      </c>
      <c r="G8" s="12" t="s">
        <v>72</v>
      </c>
      <c r="H8" s="12" t="s">
        <v>103</v>
      </c>
      <c r="I8" s="12" t="s">
        <v>71</v>
      </c>
      <c r="J8" s="12" t="s">
        <v>72</v>
      </c>
      <c r="K8" s="12" t="s">
        <v>103</v>
      </c>
    </row>
    <row r="9" spans="1:11" s="15" customFormat="1" ht="15">
      <c r="A9" s="13" t="s">
        <v>16</v>
      </c>
      <c r="B9" s="13" t="s">
        <v>17</v>
      </c>
      <c r="C9" s="13" t="s">
        <v>18</v>
      </c>
      <c r="D9" s="13" t="s">
        <v>19</v>
      </c>
      <c r="E9" s="14" t="s">
        <v>20</v>
      </c>
      <c r="F9" s="14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</row>
    <row r="10" spans="1:11" ht="15">
      <c r="A10" s="70" t="s">
        <v>51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5">
      <c r="A11" s="70" t="s">
        <v>101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</row>
    <row r="12" spans="1:11" ht="30.75">
      <c r="A12" s="13" t="s">
        <v>6</v>
      </c>
      <c r="B12" s="16" t="s">
        <v>9</v>
      </c>
      <c r="C12" s="13" t="s">
        <v>5</v>
      </c>
      <c r="D12" s="13" t="s">
        <v>5</v>
      </c>
      <c r="E12" s="14" t="s">
        <v>5</v>
      </c>
      <c r="F12" s="14" t="s">
        <v>5</v>
      </c>
      <c r="G12" s="13" t="s">
        <v>14</v>
      </c>
      <c r="H12" s="13" t="s">
        <v>14</v>
      </c>
      <c r="I12" s="13">
        <v>305</v>
      </c>
      <c r="J12" s="13">
        <v>305</v>
      </c>
      <c r="K12" s="13">
        <v>305</v>
      </c>
    </row>
    <row r="13" spans="1:11" ht="15">
      <c r="A13" s="13" t="s">
        <v>7</v>
      </c>
      <c r="B13" s="16" t="s">
        <v>27</v>
      </c>
      <c r="C13" s="13" t="s">
        <v>5</v>
      </c>
      <c r="D13" s="13" t="s">
        <v>5</v>
      </c>
      <c r="E13" s="14" t="s">
        <v>5</v>
      </c>
      <c r="F13" s="14" t="s">
        <v>5</v>
      </c>
      <c r="G13" s="13" t="s">
        <v>14</v>
      </c>
      <c r="H13" s="13" t="s">
        <v>14</v>
      </c>
      <c r="I13" s="13">
        <v>60050</v>
      </c>
      <c r="J13" s="13">
        <v>60050</v>
      </c>
      <c r="K13" s="13">
        <v>60050</v>
      </c>
    </row>
    <row r="14" spans="1:11" ht="47.25" customHeight="1">
      <c r="A14" s="13" t="s">
        <v>28</v>
      </c>
      <c r="B14" s="17" t="s">
        <v>52</v>
      </c>
      <c r="C14" s="18" t="s">
        <v>55</v>
      </c>
      <c r="D14" s="18" t="s">
        <v>15</v>
      </c>
      <c r="E14" s="19">
        <f>F14+G14+H14</f>
        <v>210</v>
      </c>
      <c r="F14" s="14">
        <v>70</v>
      </c>
      <c r="G14" s="14">
        <v>70</v>
      </c>
      <c r="H14" s="14">
        <v>70</v>
      </c>
      <c r="I14" s="20" t="s">
        <v>5</v>
      </c>
      <c r="J14" s="20" t="s">
        <v>5</v>
      </c>
      <c r="K14" s="20" t="s">
        <v>5</v>
      </c>
    </row>
    <row r="15" spans="1:11" s="53" customFormat="1" ht="21" customHeight="1">
      <c r="A15" s="78" t="s">
        <v>29</v>
      </c>
      <c r="B15" s="78"/>
      <c r="C15" s="54"/>
      <c r="D15" s="56"/>
      <c r="E15" s="51">
        <f>E14</f>
        <v>210</v>
      </c>
      <c r="F15" s="51">
        <f>F14</f>
        <v>70</v>
      </c>
      <c r="G15" s="51">
        <f>G14</f>
        <v>70</v>
      </c>
      <c r="H15" s="51">
        <f>H14</f>
        <v>70</v>
      </c>
      <c r="I15" s="57" t="s">
        <v>5</v>
      </c>
      <c r="J15" s="57" t="s">
        <v>5</v>
      </c>
      <c r="K15" s="57" t="s">
        <v>5</v>
      </c>
    </row>
    <row r="16" spans="1:11" ht="18" customHeight="1">
      <c r="A16" s="79" t="s">
        <v>53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2.25" customHeight="1">
      <c r="A17" s="79" t="s">
        <v>30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8.75" customHeight="1">
      <c r="A18" s="77" t="s">
        <v>31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30.75">
      <c r="A19" s="13" t="s">
        <v>32</v>
      </c>
      <c r="B19" s="16" t="s">
        <v>33</v>
      </c>
      <c r="C19" s="13" t="s">
        <v>5</v>
      </c>
      <c r="D19" s="13" t="s">
        <v>5</v>
      </c>
      <c r="E19" s="14" t="s">
        <v>5</v>
      </c>
      <c r="F19" s="14" t="s">
        <v>5</v>
      </c>
      <c r="G19" s="13" t="s">
        <v>14</v>
      </c>
      <c r="H19" s="13" t="s">
        <v>14</v>
      </c>
      <c r="I19" s="13">
        <v>140</v>
      </c>
      <c r="J19" s="13">
        <v>140</v>
      </c>
      <c r="K19" s="13">
        <v>140</v>
      </c>
    </row>
    <row r="20" spans="1:11" ht="45.75" customHeight="1">
      <c r="A20" s="13" t="s">
        <v>34</v>
      </c>
      <c r="B20" s="16" t="s">
        <v>35</v>
      </c>
      <c r="C20" s="13" t="s">
        <v>5</v>
      </c>
      <c r="D20" s="13" t="s">
        <v>5</v>
      </c>
      <c r="E20" s="14" t="s">
        <v>5</v>
      </c>
      <c r="F20" s="14" t="s">
        <v>5</v>
      </c>
      <c r="G20" s="13" t="s">
        <v>14</v>
      </c>
      <c r="H20" s="13" t="s">
        <v>14</v>
      </c>
      <c r="I20" s="22">
        <v>15000</v>
      </c>
      <c r="J20" s="22">
        <v>15000</v>
      </c>
      <c r="K20" s="22">
        <v>15000</v>
      </c>
    </row>
    <row r="21" spans="1:11" ht="51" customHeight="1">
      <c r="A21" s="13" t="s">
        <v>36</v>
      </c>
      <c r="B21" s="23" t="s">
        <v>114</v>
      </c>
      <c r="C21" s="18" t="s">
        <v>55</v>
      </c>
      <c r="D21" s="18" t="s">
        <v>15</v>
      </c>
      <c r="E21" s="14">
        <f>F21+G21+H21</f>
        <v>123</v>
      </c>
      <c r="F21" s="14">
        <v>41</v>
      </c>
      <c r="G21" s="14">
        <v>41</v>
      </c>
      <c r="H21" s="14">
        <v>41</v>
      </c>
      <c r="I21" s="13" t="s">
        <v>5</v>
      </c>
      <c r="J21" s="13" t="s">
        <v>5</v>
      </c>
      <c r="K21" s="13" t="s">
        <v>5</v>
      </c>
    </row>
    <row r="22" spans="1:11" s="55" customFormat="1" ht="33.75" customHeight="1">
      <c r="A22" s="78" t="s">
        <v>37</v>
      </c>
      <c r="B22" s="78"/>
      <c r="C22" s="54"/>
      <c r="D22" s="54" t="s">
        <v>15</v>
      </c>
      <c r="E22" s="51">
        <f>E21</f>
        <v>123</v>
      </c>
      <c r="F22" s="51">
        <f>F21</f>
        <v>41</v>
      </c>
      <c r="G22" s="51">
        <f>G21</f>
        <v>41</v>
      </c>
      <c r="H22" s="51">
        <f>H21</f>
        <v>41</v>
      </c>
      <c r="I22" s="52" t="s">
        <v>5</v>
      </c>
      <c r="J22" s="52" t="s">
        <v>5</v>
      </c>
      <c r="K22" s="52" t="s">
        <v>5</v>
      </c>
    </row>
    <row r="23" spans="1:11" ht="18.75" customHeight="1">
      <c r="A23" s="74" t="s">
        <v>121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31.5" customHeight="1">
      <c r="A24" s="74" t="s">
        <v>92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5">
      <c r="A25" s="73" t="s">
        <v>120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46.5">
      <c r="A26" s="13" t="s">
        <v>38</v>
      </c>
      <c r="B26" s="23" t="s">
        <v>46</v>
      </c>
      <c r="C26" s="18" t="s">
        <v>5</v>
      </c>
      <c r="D26" s="14" t="s">
        <v>5</v>
      </c>
      <c r="E26" s="14" t="s">
        <v>5</v>
      </c>
      <c r="F26" s="14" t="s">
        <v>5</v>
      </c>
      <c r="G26" s="13" t="s">
        <v>14</v>
      </c>
      <c r="H26" s="13" t="s">
        <v>14</v>
      </c>
      <c r="I26" s="13">
        <v>600</v>
      </c>
      <c r="J26" s="13">
        <v>600</v>
      </c>
      <c r="K26" s="13">
        <v>600</v>
      </c>
    </row>
    <row r="27" spans="1:11" ht="36.75" customHeight="1">
      <c r="A27" s="13" t="s">
        <v>39</v>
      </c>
      <c r="B27" s="83" t="s">
        <v>104</v>
      </c>
      <c r="C27" s="75" t="s">
        <v>113</v>
      </c>
      <c r="D27" s="18" t="s">
        <v>15</v>
      </c>
      <c r="E27" s="14">
        <f>F27+G27+H27</f>
        <v>41</v>
      </c>
      <c r="F27" s="14">
        <v>41</v>
      </c>
      <c r="G27" s="14"/>
      <c r="H27" s="14"/>
      <c r="I27" s="13" t="s">
        <v>5</v>
      </c>
      <c r="J27" s="13" t="s">
        <v>5</v>
      </c>
      <c r="K27" s="13" t="s">
        <v>5</v>
      </c>
    </row>
    <row r="28" spans="1:11" ht="36.75" customHeight="1">
      <c r="A28" s="13" t="s">
        <v>73</v>
      </c>
      <c r="B28" s="84"/>
      <c r="C28" s="75"/>
      <c r="D28" s="18" t="s">
        <v>70</v>
      </c>
      <c r="E28" s="14">
        <f>F28+G28+H28</f>
        <v>324.6</v>
      </c>
      <c r="F28" s="14">
        <v>324.6</v>
      </c>
      <c r="G28" s="14"/>
      <c r="H28" s="14"/>
      <c r="I28" s="13" t="s">
        <v>5</v>
      </c>
      <c r="J28" s="13" t="s">
        <v>5</v>
      </c>
      <c r="K28" s="13" t="s">
        <v>5</v>
      </c>
    </row>
    <row r="29" spans="1:11" ht="36.75" customHeight="1">
      <c r="A29" s="13" t="s">
        <v>109</v>
      </c>
      <c r="B29" s="85"/>
      <c r="C29" s="76"/>
      <c r="D29" s="18" t="s">
        <v>69</v>
      </c>
      <c r="E29" s="14">
        <f>F29+G29+H29</f>
        <v>3732.6</v>
      </c>
      <c r="F29" s="14">
        <v>3732.6</v>
      </c>
      <c r="G29" s="14"/>
      <c r="H29" s="14"/>
      <c r="I29" s="13" t="s">
        <v>5</v>
      </c>
      <c r="J29" s="13" t="s">
        <v>5</v>
      </c>
      <c r="K29" s="13" t="s">
        <v>5</v>
      </c>
    </row>
    <row r="30" spans="1:11" s="53" customFormat="1" ht="30" customHeight="1">
      <c r="A30" s="78" t="s">
        <v>56</v>
      </c>
      <c r="B30" s="78"/>
      <c r="C30" s="50"/>
      <c r="D30" s="50"/>
      <c r="E30" s="51">
        <f>SUM(E27:E29)</f>
        <v>4098.2</v>
      </c>
      <c r="F30" s="51">
        <f>SUM(F27:F29)</f>
        <v>4098.2</v>
      </c>
      <c r="G30" s="51">
        <f>SUM(G27:G29)</f>
        <v>0</v>
      </c>
      <c r="H30" s="51">
        <f>SUM(H27:H29)</f>
        <v>0</v>
      </c>
      <c r="I30" s="52" t="s">
        <v>5</v>
      </c>
      <c r="J30" s="52" t="s">
        <v>5</v>
      </c>
      <c r="K30" s="52" t="s">
        <v>14</v>
      </c>
    </row>
    <row r="31" spans="1:11" ht="18.75" customHeight="1">
      <c r="A31" s="74" t="s">
        <v>61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32.25" customHeight="1">
      <c r="A32" s="80" t="s">
        <v>60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18.75" customHeight="1">
      <c r="A33" s="79" t="s">
        <v>93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5">
      <c r="A34" s="13" t="s">
        <v>40</v>
      </c>
      <c r="B34" s="16" t="s">
        <v>41</v>
      </c>
      <c r="C34" s="13" t="s">
        <v>5</v>
      </c>
      <c r="D34" s="13" t="s">
        <v>5</v>
      </c>
      <c r="E34" s="14" t="s">
        <v>5</v>
      </c>
      <c r="F34" s="14" t="s">
        <v>5</v>
      </c>
      <c r="G34" s="13" t="s">
        <v>14</v>
      </c>
      <c r="H34" s="13" t="s">
        <v>14</v>
      </c>
      <c r="I34" s="13">
        <v>290</v>
      </c>
      <c r="J34" s="13">
        <v>290</v>
      </c>
      <c r="K34" s="13">
        <v>290</v>
      </c>
    </row>
    <row r="35" spans="1:11" ht="30.75">
      <c r="A35" s="13" t="s">
        <v>68</v>
      </c>
      <c r="B35" s="24" t="s">
        <v>105</v>
      </c>
      <c r="C35" s="28"/>
      <c r="D35" s="18" t="s">
        <v>15</v>
      </c>
      <c r="E35" s="14">
        <f>F35+G35+H35</f>
        <v>30747.899999999998</v>
      </c>
      <c r="F35" s="14">
        <v>10249.3</v>
      </c>
      <c r="G35" s="14">
        <v>10249.3</v>
      </c>
      <c r="H35" s="14">
        <v>10249.3</v>
      </c>
      <c r="I35" s="20" t="s">
        <v>5</v>
      </c>
      <c r="J35" s="13" t="s">
        <v>5</v>
      </c>
      <c r="K35" s="13" t="s">
        <v>14</v>
      </c>
    </row>
    <row r="36" spans="1:11" ht="21" customHeight="1">
      <c r="A36" s="30" t="s">
        <v>74</v>
      </c>
      <c r="B36" s="83" t="s">
        <v>115</v>
      </c>
      <c r="C36" s="86" t="s">
        <v>110</v>
      </c>
      <c r="D36" s="18" t="s">
        <v>69</v>
      </c>
      <c r="E36" s="14">
        <f>F36</f>
        <v>1000</v>
      </c>
      <c r="F36" s="14">
        <v>1000</v>
      </c>
      <c r="G36" s="14"/>
      <c r="H36" s="14"/>
      <c r="I36" s="20" t="s">
        <v>5</v>
      </c>
      <c r="J36" s="13" t="s">
        <v>5</v>
      </c>
      <c r="K36" s="13" t="s">
        <v>14</v>
      </c>
    </row>
    <row r="37" spans="1:11" ht="21" customHeight="1">
      <c r="A37" s="13" t="s">
        <v>75</v>
      </c>
      <c r="B37" s="84"/>
      <c r="C37" s="87"/>
      <c r="D37" s="18" t="s">
        <v>15</v>
      </c>
      <c r="E37" s="14">
        <f>F37</f>
        <v>10.4</v>
      </c>
      <c r="F37" s="14">
        <v>10.4</v>
      </c>
      <c r="G37" s="14"/>
      <c r="H37" s="14"/>
      <c r="I37" s="20" t="s">
        <v>5</v>
      </c>
      <c r="J37" s="13" t="s">
        <v>5</v>
      </c>
      <c r="K37" s="13" t="s">
        <v>14</v>
      </c>
    </row>
    <row r="38" spans="1:11" ht="21" customHeight="1">
      <c r="A38" s="30" t="s">
        <v>76</v>
      </c>
      <c r="B38" s="85"/>
      <c r="C38" s="88"/>
      <c r="D38" s="18" t="s">
        <v>70</v>
      </c>
      <c r="E38" s="14">
        <f>F38</f>
        <v>30.9</v>
      </c>
      <c r="F38" s="14">
        <v>30.9</v>
      </c>
      <c r="G38" s="14"/>
      <c r="H38" s="14"/>
      <c r="I38" s="20" t="s">
        <v>5</v>
      </c>
      <c r="J38" s="13" t="s">
        <v>5</v>
      </c>
      <c r="K38" s="13" t="s">
        <v>14</v>
      </c>
    </row>
    <row r="39" spans="1:11" s="55" customFormat="1" ht="27.75" customHeight="1">
      <c r="A39" s="78" t="s">
        <v>57</v>
      </c>
      <c r="B39" s="78"/>
      <c r="C39" s="52"/>
      <c r="D39" s="52"/>
      <c r="E39" s="58">
        <f>ROUND(SUM(E35:E38),2)</f>
        <v>31789.2</v>
      </c>
      <c r="F39" s="58">
        <f>ROUND(SUM(F35:F38),2)</f>
        <v>11290.6</v>
      </c>
      <c r="G39" s="58">
        <f>ROUND(SUM(G35:G38),2)</f>
        <v>10249.3</v>
      </c>
      <c r="H39" s="58">
        <f>ROUND(SUM(H35:H38),2)</f>
        <v>10249.3</v>
      </c>
      <c r="I39" s="57" t="s">
        <v>5</v>
      </c>
      <c r="J39" s="52" t="s">
        <v>5</v>
      </c>
      <c r="K39" s="52" t="s">
        <v>14</v>
      </c>
    </row>
    <row r="40" spans="1:11" ht="15">
      <c r="A40" s="77" t="s">
        <v>94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6.5" customHeight="1">
      <c r="A41" s="91" t="s">
        <v>95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39.75" customHeight="1">
      <c r="A42" s="92" t="s">
        <v>96</v>
      </c>
      <c r="B42" s="93"/>
      <c r="C42" s="93"/>
      <c r="D42" s="93"/>
      <c r="E42" s="93"/>
      <c r="F42" s="93"/>
      <c r="G42" s="93"/>
      <c r="H42" s="93"/>
      <c r="I42" s="93"/>
      <c r="J42" s="93"/>
      <c r="K42" s="94"/>
    </row>
    <row r="43" spans="1:12" ht="15">
      <c r="A43" s="26" t="s">
        <v>62</v>
      </c>
      <c r="B43" s="16" t="s">
        <v>10</v>
      </c>
      <c r="C43" s="25" t="s">
        <v>5</v>
      </c>
      <c r="D43" s="13" t="s">
        <v>5</v>
      </c>
      <c r="E43" s="14" t="s">
        <v>5</v>
      </c>
      <c r="F43" s="14" t="s">
        <v>5</v>
      </c>
      <c r="G43" s="13" t="s">
        <v>14</v>
      </c>
      <c r="H43" s="13" t="s">
        <v>14</v>
      </c>
      <c r="I43" s="13">
        <v>305</v>
      </c>
      <c r="J43" s="13">
        <v>305</v>
      </c>
      <c r="K43" s="13">
        <v>305</v>
      </c>
      <c r="L43" s="27"/>
    </row>
    <row r="44" spans="1:11" ht="15">
      <c r="A44" s="26" t="s">
        <v>63</v>
      </c>
      <c r="B44" s="23" t="s">
        <v>27</v>
      </c>
      <c r="C44" s="89" t="s">
        <v>111</v>
      </c>
      <c r="D44" s="13" t="s">
        <v>5</v>
      </c>
      <c r="E44" s="14" t="s">
        <v>5</v>
      </c>
      <c r="F44" s="14" t="s">
        <v>5</v>
      </c>
      <c r="G44" s="13" t="s">
        <v>5</v>
      </c>
      <c r="H44" s="13" t="s">
        <v>5</v>
      </c>
      <c r="I44" s="13">
        <v>60050</v>
      </c>
      <c r="J44" s="13">
        <v>60050</v>
      </c>
      <c r="K44" s="13">
        <v>60050</v>
      </c>
    </row>
    <row r="45" spans="1:11" ht="48" customHeight="1">
      <c r="A45" s="26" t="s">
        <v>64</v>
      </c>
      <c r="B45" s="23" t="s">
        <v>106</v>
      </c>
      <c r="C45" s="75"/>
      <c r="D45" s="18" t="s">
        <v>15</v>
      </c>
      <c r="E45" s="14">
        <f>F45+G45+H45</f>
        <v>40205.100000000006</v>
      </c>
      <c r="F45" s="14">
        <v>13401.7</v>
      </c>
      <c r="G45" s="14">
        <v>13401.7</v>
      </c>
      <c r="H45" s="14">
        <v>13401.7</v>
      </c>
      <c r="I45" s="20" t="s">
        <v>5</v>
      </c>
      <c r="J45" s="13" t="s">
        <v>5</v>
      </c>
      <c r="K45" s="13" t="s">
        <v>5</v>
      </c>
    </row>
    <row r="46" spans="1:11" s="53" customFormat="1" ht="33.75" customHeight="1">
      <c r="A46" s="90" t="s">
        <v>42</v>
      </c>
      <c r="B46" s="90"/>
      <c r="C46" s="59"/>
      <c r="D46" s="60"/>
      <c r="E46" s="51">
        <f>ROUND(SUM(E45:E45),2)</f>
        <v>40205.1</v>
      </c>
      <c r="F46" s="51">
        <f>ROUND(SUM(F45:F45),2)</f>
        <v>13401.7</v>
      </c>
      <c r="G46" s="51">
        <f>ROUND(SUM(G45:G45),2)</f>
        <v>13401.7</v>
      </c>
      <c r="H46" s="51">
        <f>ROUND(SUM(H45:H45),2)</f>
        <v>13401.7</v>
      </c>
      <c r="I46" s="57" t="s">
        <v>5</v>
      </c>
      <c r="J46" s="52" t="s">
        <v>5</v>
      </c>
      <c r="K46" s="52" t="s">
        <v>14</v>
      </c>
    </row>
    <row r="47" spans="1:11" ht="15">
      <c r="A47" s="77" t="s">
        <v>97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48" customHeight="1">
      <c r="A48" s="80" t="s">
        <v>98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ht="18.75" customHeight="1">
      <c r="A49" s="79" t="s">
        <v>99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5">
      <c r="A50" s="26" t="s">
        <v>65</v>
      </c>
      <c r="B50" s="16" t="s">
        <v>43</v>
      </c>
      <c r="C50" s="13" t="s">
        <v>5</v>
      </c>
      <c r="D50" s="13" t="s">
        <v>5</v>
      </c>
      <c r="E50" s="14" t="s">
        <v>14</v>
      </c>
      <c r="F50" s="14" t="s">
        <v>14</v>
      </c>
      <c r="G50" s="13" t="s">
        <v>14</v>
      </c>
      <c r="H50" s="13" t="s">
        <v>14</v>
      </c>
      <c r="I50" s="13" t="s">
        <v>119</v>
      </c>
      <c r="J50" s="13">
        <v>40</v>
      </c>
      <c r="K50" s="13">
        <v>40</v>
      </c>
    </row>
    <row r="51" spans="1:11" ht="15">
      <c r="A51" s="26" t="s">
        <v>66</v>
      </c>
      <c r="B51" s="16" t="s">
        <v>44</v>
      </c>
      <c r="C51" s="13" t="s">
        <v>5</v>
      </c>
      <c r="D51" s="13" t="s">
        <v>5</v>
      </c>
      <c r="E51" s="14" t="s">
        <v>5</v>
      </c>
      <c r="F51" s="14" t="s">
        <v>5</v>
      </c>
      <c r="G51" s="13" t="s">
        <v>5</v>
      </c>
      <c r="H51" s="13" t="s">
        <v>5</v>
      </c>
      <c r="I51" s="13">
        <v>20900</v>
      </c>
      <c r="J51" s="13">
        <v>21527</v>
      </c>
      <c r="K51" s="13">
        <v>22173</v>
      </c>
    </row>
    <row r="52" spans="1:11" ht="30.75">
      <c r="A52" s="26" t="s">
        <v>67</v>
      </c>
      <c r="B52" s="18" t="s">
        <v>106</v>
      </c>
      <c r="C52" s="89" t="s">
        <v>112</v>
      </c>
      <c r="D52" s="89" t="s">
        <v>15</v>
      </c>
      <c r="E52" s="14">
        <f>F52+G52+H52</f>
        <v>11172.900000000001</v>
      </c>
      <c r="F52" s="14">
        <v>3724.3</v>
      </c>
      <c r="G52" s="14">
        <v>3724.3</v>
      </c>
      <c r="H52" s="14">
        <v>3724.3</v>
      </c>
      <c r="I52" s="13" t="s">
        <v>14</v>
      </c>
      <c r="J52" s="13" t="s">
        <v>14</v>
      </c>
      <c r="K52" s="13" t="s">
        <v>14</v>
      </c>
    </row>
    <row r="53" spans="1:11" ht="46.5">
      <c r="A53" s="26" t="s">
        <v>102</v>
      </c>
      <c r="B53" s="49" t="s">
        <v>107</v>
      </c>
      <c r="C53" s="76"/>
      <c r="D53" s="76"/>
      <c r="E53" s="14">
        <f>F53+G53+H53</f>
        <v>0</v>
      </c>
      <c r="F53" s="14"/>
      <c r="G53" s="14"/>
      <c r="H53" s="14"/>
      <c r="I53" s="13" t="s">
        <v>14</v>
      </c>
      <c r="J53" s="13" t="s">
        <v>14</v>
      </c>
      <c r="K53" s="13" t="s">
        <v>14</v>
      </c>
    </row>
    <row r="54" spans="1:11" s="55" customFormat="1" ht="31.5" customHeight="1">
      <c r="A54" s="78" t="s">
        <v>45</v>
      </c>
      <c r="B54" s="78"/>
      <c r="C54" s="52"/>
      <c r="D54" s="52"/>
      <c r="E54" s="51">
        <f>ROUND(SUM(E52:E53),2)</f>
        <v>11172.9</v>
      </c>
      <c r="F54" s="51">
        <f>ROUND(SUM(F52:F53),2)</f>
        <v>3724.3</v>
      </c>
      <c r="G54" s="51">
        <f>ROUND(SUM(G52:G53),2)</f>
        <v>3724.3</v>
      </c>
      <c r="H54" s="51">
        <f>ROUND(SUM(H52:H53),2)</f>
        <v>3724.3</v>
      </c>
      <c r="I54" s="52" t="s">
        <v>5</v>
      </c>
      <c r="J54" s="52" t="s">
        <v>5</v>
      </c>
      <c r="K54" s="52" t="s">
        <v>14</v>
      </c>
    </row>
    <row r="55" spans="1:11" ht="16.5" customHeight="1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21"/>
    </row>
    <row r="56" spans="1:11" ht="15">
      <c r="A56" s="80" t="s">
        <v>100</v>
      </c>
      <c r="B56" s="81"/>
      <c r="C56" s="81"/>
      <c r="D56" s="81"/>
      <c r="E56" s="81"/>
      <c r="F56" s="81"/>
      <c r="G56" s="81"/>
      <c r="H56" s="81"/>
      <c r="I56" s="81"/>
      <c r="J56" s="81"/>
      <c r="K56" s="82"/>
    </row>
    <row r="57" spans="1:11" ht="46.5">
      <c r="A57" s="29" t="s">
        <v>12</v>
      </c>
      <c r="B57" s="17" t="s">
        <v>13</v>
      </c>
      <c r="C57" s="21"/>
      <c r="D57" s="21"/>
      <c r="E57" s="19" t="s">
        <v>14</v>
      </c>
      <c r="F57" s="19" t="s">
        <v>14</v>
      </c>
      <c r="G57" s="18" t="s">
        <v>14</v>
      </c>
      <c r="H57" s="18" t="s">
        <v>14</v>
      </c>
      <c r="I57" s="18" t="s">
        <v>8</v>
      </c>
      <c r="J57" s="18" t="s">
        <v>8</v>
      </c>
      <c r="K57" s="18" t="s">
        <v>8</v>
      </c>
    </row>
    <row r="58" spans="1:11" ht="49.5" customHeight="1">
      <c r="A58" s="13" t="s">
        <v>11</v>
      </c>
      <c r="B58" s="23" t="s">
        <v>49</v>
      </c>
      <c r="C58" s="21" t="s">
        <v>59</v>
      </c>
      <c r="D58" s="18" t="s">
        <v>15</v>
      </c>
      <c r="E58" s="14">
        <f>F58+G58+H58</f>
        <v>6259.200000000001</v>
      </c>
      <c r="F58" s="14">
        <v>2098.4</v>
      </c>
      <c r="G58" s="14">
        <f>F58-18</f>
        <v>2080.4</v>
      </c>
      <c r="H58" s="14">
        <f>G58</f>
        <v>2080.4</v>
      </c>
      <c r="I58" s="20" t="s">
        <v>14</v>
      </c>
      <c r="J58" s="13" t="s">
        <v>14</v>
      </c>
      <c r="K58" s="13" t="s">
        <v>14</v>
      </c>
    </row>
    <row r="59" spans="1:11" s="55" customFormat="1" ht="15">
      <c r="A59" s="78" t="s">
        <v>47</v>
      </c>
      <c r="B59" s="78"/>
      <c r="C59" s="54"/>
      <c r="D59" s="54" t="s">
        <v>15</v>
      </c>
      <c r="E59" s="51">
        <f>E58</f>
        <v>6259.200000000001</v>
      </c>
      <c r="F59" s="51">
        <f>F58</f>
        <v>2098.4</v>
      </c>
      <c r="G59" s="51">
        <f>G58</f>
        <v>2080.4</v>
      </c>
      <c r="H59" s="51">
        <f>H58</f>
        <v>2080.4</v>
      </c>
      <c r="I59" s="57" t="s">
        <v>14</v>
      </c>
      <c r="J59" s="52" t="s">
        <v>14</v>
      </c>
      <c r="K59" s="52" t="s">
        <v>14</v>
      </c>
    </row>
    <row r="60" spans="1:11" s="27" customFormat="1" ht="15">
      <c r="A60" s="74" t="s">
        <v>48</v>
      </c>
      <c r="B60" s="74"/>
      <c r="C60" s="74"/>
      <c r="D60" s="23"/>
      <c r="E60" s="14">
        <f>ROUND(E15+E22+E30+E39+E46+E54+E59,2)</f>
        <v>93857.6</v>
      </c>
      <c r="F60" s="14">
        <f>ROUND(F15+F22+F30+F39+F46+F54+F59,2)</f>
        <v>34724.2</v>
      </c>
      <c r="G60" s="14">
        <f>ROUND(G15+G22+G30+G39+G46+G54+G59,2)</f>
        <v>29566.7</v>
      </c>
      <c r="H60" s="14">
        <f>ROUND(H15+H22+H30+H39+H46+H54+H59,2)</f>
        <v>29566.7</v>
      </c>
      <c r="I60" s="13" t="s">
        <v>14</v>
      </c>
      <c r="J60" s="13" t="s">
        <v>14</v>
      </c>
      <c r="K60" s="13" t="s">
        <v>14</v>
      </c>
    </row>
    <row r="62" spans="4:8" ht="15">
      <c r="D62" s="3" t="s">
        <v>77</v>
      </c>
      <c r="E62" s="4">
        <f>E38+E29</f>
        <v>3763.5</v>
      </c>
      <c r="F62" s="4">
        <f>F38+F28</f>
        <v>355.5</v>
      </c>
      <c r="G62" s="4">
        <f>G38+G29</f>
        <v>0</v>
      </c>
      <c r="H62" s="4">
        <f>H38+H29</f>
        <v>0</v>
      </c>
    </row>
    <row r="63" spans="7:8" ht="15">
      <c r="G63" s="5"/>
      <c r="H63" s="5"/>
    </row>
    <row r="64" spans="7:8" ht="15">
      <c r="G64" s="5"/>
      <c r="H64" s="5"/>
    </row>
    <row r="65" spans="7:8" ht="15">
      <c r="G65" s="5"/>
      <c r="H65" s="5"/>
    </row>
    <row r="66" spans="7:8" ht="15">
      <c r="G66" s="5"/>
      <c r="H66" s="5"/>
    </row>
    <row r="67" spans="7:8" ht="15">
      <c r="G67" s="5"/>
      <c r="H67" s="5"/>
    </row>
    <row r="68" spans="7:8" ht="15">
      <c r="G68" s="5"/>
      <c r="H68" s="5"/>
    </row>
    <row r="69" spans="7:8" ht="15">
      <c r="G69" s="5"/>
      <c r="H69" s="5"/>
    </row>
    <row r="72" spans="7:8" ht="15">
      <c r="G72" s="5"/>
      <c r="H72" s="5"/>
    </row>
    <row r="76" spans="7:8" ht="15">
      <c r="G76" s="5"/>
      <c r="H76" s="5"/>
    </row>
  </sheetData>
  <sheetProtection/>
  <mergeCells count="44">
    <mergeCell ref="H1:K1"/>
    <mergeCell ref="A17:K17"/>
    <mergeCell ref="A47:K47"/>
    <mergeCell ref="A40:K40"/>
    <mergeCell ref="A22:B22"/>
    <mergeCell ref="A41:K41"/>
    <mergeCell ref="A32:K32"/>
    <mergeCell ref="A30:B30"/>
    <mergeCell ref="A42:K42"/>
    <mergeCell ref="B27:B29"/>
    <mergeCell ref="C44:C45"/>
    <mergeCell ref="D52:D53"/>
    <mergeCell ref="A60:C60"/>
    <mergeCell ref="A54:B54"/>
    <mergeCell ref="A55:J55"/>
    <mergeCell ref="A46:B46"/>
    <mergeCell ref="A59:B59"/>
    <mergeCell ref="C52:C53"/>
    <mergeCell ref="A56:K56"/>
    <mergeCell ref="A31:K31"/>
    <mergeCell ref="A48:K48"/>
    <mergeCell ref="A49:K49"/>
    <mergeCell ref="A39:B39"/>
    <mergeCell ref="B36:B38"/>
    <mergeCell ref="C36:C38"/>
    <mergeCell ref="A33:K33"/>
    <mergeCell ref="A11:K11"/>
    <mergeCell ref="A25:K25"/>
    <mergeCell ref="A7:A8"/>
    <mergeCell ref="A24:K24"/>
    <mergeCell ref="C27:C29"/>
    <mergeCell ref="A18:K18"/>
    <mergeCell ref="A10:K10"/>
    <mergeCell ref="A23:K23"/>
    <mergeCell ref="A15:B15"/>
    <mergeCell ref="A16:K16"/>
    <mergeCell ref="B5:J5"/>
    <mergeCell ref="B4:J4"/>
    <mergeCell ref="D7:D8"/>
    <mergeCell ref="H3:K3"/>
    <mergeCell ref="C7:C8"/>
    <mergeCell ref="I7:K7"/>
    <mergeCell ref="E7:H7"/>
    <mergeCell ref="B7:B8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fitToHeight="0" fitToWidth="0" horizontalDpi="600" verticalDpi="600" orientation="landscape" paperSize="9" scale="89" r:id="rId1"/>
  <headerFooter>
    <oddHeader>&amp;C45</oddHeader>
  </headerFooter>
  <rowBreaks count="3" manualBreakCount="3">
    <brk id="19" max="10" man="1"/>
    <brk id="36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2"/>
  <sheetViews>
    <sheetView zoomScalePageLayoutView="0" workbookViewId="0" topLeftCell="A35">
      <selection activeCell="I48" sqref="I48"/>
    </sheetView>
  </sheetViews>
  <sheetFormatPr defaultColWidth="8.7109375" defaultRowHeight="12.75"/>
  <cols>
    <col min="1" max="1" width="11.140625" style="31" customWidth="1"/>
    <col min="2" max="2" width="9.7109375" style="32" customWidth="1"/>
    <col min="3" max="3" width="11.140625" style="32" customWidth="1"/>
    <col min="4" max="4" width="11.8515625" style="32" customWidth="1"/>
    <col min="5" max="5" width="11.140625" style="32" customWidth="1"/>
    <col min="6" max="7" width="8.7109375" style="32" customWidth="1"/>
    <col min="8" max="8" width="9.8515625" style="32" bestFit="1" customWidth="1"/>
    <col min="9" max="10" width="8.7109375" style="32" customWidth="1"/>
    <col min="11" max="39" width="8.7109375" style="33" customWidth="1"/>
    <col min="40" max="16384" width="8.7109375" style="31" customWidth="1"/>
  </cols>
  <sheetData>
    <row r="1" spans="2:5" ht="15">
      <c r="B1" s="32" t="s">
        <v>83</v>
      </c>
      <c r="C1" s="32" t="s">
        <v>84</v>
      </c>
      <c r="D1" s="32" t="s">
        <v>85</v>
      </c>
      <c r="E1" s="32" t="s">
        <v>86</v>
      </c>
    </row>
    <row r="2" spans="1:5" ht="15">
      <c r="A2" s="31" t="s">
        <v>4</v>
      </c>
      <c r="B2" s="32">
        <f>SUM(B5:B14)</f>
        <v>443189.80000000005</v>
      </c>
      <c r="C2" s="32">
        <f>SUM(C5:C14)</f>
        <v>423954.89999999997</v>
      </c>
      <c r="D2" s="32">
        <f>SUM(D5:D14)</f>
        <v>4872</v>
      </c>
      <c r="E2" s="32">
        <f>SUM(E5:E14)</f>
        <v>14362.9</v>
      </c>
    </row>
    <row r="3" spans="1:5" ht="15">
      <c r="A3" s="96" t="s">
        <v>78</v>
      </c>
      <c r="B3" s="97" t="s">
        <v>79</v>
      </c>
      <c r="C3" s="98" t="s">
        <v>80</v>
      </c>
      <c r="D3" s="98"/>
      <c r="E3" s="98"/>
    </row>
    <row r="4" spans="1:39" s="37" customFormat="1" ht="30" customHeight="1">
      <c r="A4" s="96"/>
      <c r="B4" s="97"/>
      <c r="C4" s="34" t="s">
        <v>81</v>
      </c>
      <c r="D4" s="34" t="s">
        <v>87</v>
      </c>
      <c r="E4" s="34" t="s">
        <v>88</v>
      </c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5" ht="15">
      <c r="A5" s="38">
        <v>2014</v>
      </c>
      <c r="B5" s="39">
        <v>49737.4</v>
      </c>
      <c r="C5" s="39">
        <f>B5-D5-E5</f>
        <v>49737.4</v>
      </c>
      <c r="D5" s="39">
        <v>0</v>
      </c>
      <c r="E5" s="39">
        <v>0</v>
      </c>
    </row>
    <row r="6" spans="1:5" ht="15">
      <c r="A6" s="38">
        <v>2015</v>
      </c>
      <c r="B6" s="39">
        <v>50352.8</v>
      </c>
      <c r="C6" s="39">
        <f aca="true" t="shared" si="0" ref="C6:C14">B6-D6-E6</f>
        <v>50343.9</v>
      </c>
      <c r="D6" s="39">
        <v>8.9</v>
      </c>
      <c r="E6" s="39">
        <v>0</v>
      </c>
    </row>
    <row r="7" spans="1:5" ht="15">
      <c r="A7" s="38">
        <v>2016</v>
      </c>
      <c r="B7" s="39">
        <v>53270</v>
      </c>
      <c r="C7" s="39">
        <f t="shared" si="0"/>
        <v>52554.5</v>
      </c>
      <c r="D7" s="39">
        <v>8.5</v>
      </c>
      <c r="E7" s="39">
        <v>707</v>
      </c>
    </row>
    <row r="8" spans="1:5" ht="15">
      <c r="A8" s="38">
        <v>2017</v>
      </c>
      <c r="B8" s="39">
        <v>49295.7</v>
      </c>
      <c r="C8" s="39">
        <f t="shared" si="0"/>
        <v>43348.799999999996</v>
      </c>
      <c r="D8" s="39">
        <v>10</v>
      </c>
      <c r="E8" s="39">
        <v>5936.9</v>
      </c>
    </row>
    <row r="9" spans="1:5" ht="15">
      <c r="A9" s="38">
        <v>2018</v>
      </c>
      <c r="B9" s="39">
        <v>49587.8</v>
      </c>
      <c r="C9" s="39">
        <f t="shared" si="0"/>
        <v>47406.3</v>
      </c>
      <c r="D9" s="39">
        <v>8.6</v>
      </c>
      <c r="E9" s="39">
        <v>2172.9</v>
      </c>
    </row>
    <row r="10" spans="1:5" ht="15">
      <c r="A10" s="38">
        <v>2019</v>
      </c>
      <c r="B10" s="39">
        <v>50313.5</v>
      </c>
      <c r="C10" s="39">
        <f t="shared" si="0"/>
        <v>45019.5</v>
      </c>
      <c r="D10" s="39">
        <v>103.4</v>
      </c>
      <c r="E10" s="39">
        <v>5190.6</v>
      </c>
    </row>
    <row r="11" spans="1:10" ht="15">
      <c r="A11" s="38">
        <v>2020</v>
      </c>
      <c r="B11" s="39">
        <v>46775</v>
      </c>
      <c r="C11" s="39">
        <v>46775</v>
      </c>
      <c r="D11" s="39">
        <v>0</v>
      </c>
      <c r="E11" s="39">
        <v>0</v>
      </c>
      <c r="G11" s="39">
        <v>47126.8</v>
      </c>
      <c r="H11" s="39">
        <f>G11-I11-J11</f>
        <v>47126.8</v>
      </c>
      <c r="I11" s="39">
        <v>0</v>
      </c>
      <c r="J11" s="39">
        <v>0</v>
      </c>
    </row>
    <row r="12" spans="1:5" ht="15">
      <c r="A12" s="38">
        <v>2021</v>
      </c>
      <c r="B12" s="39">
        <f>'план-реализации'!F60</f>
        <v>34724.2</v>
      </c>
      <c r="C12" s="39">
        <f>B12-D12-E12</f>
        <v>29636.1</v>
      </c>
      <c r="D12" s="39">
        <f>SUM('план-реализации'!F36,'план-реализации'!F29)</f>
        <v>4732.6</v>
      </c>
      <c r="E12" s="39">
        <f>SUM('план-реализации'!F28,'план-реализации'!F38)</f>
        <v>355.5</v>
      </c>
    </row>
    <row r="13" spans="1:5" ht="15">
      <c r="A13" s="38">
        <v>2022</v>
      </c>
      <c r="B13" s="39">
        <f>'план-реализации'!G60</f>
        <v>29566.7</v>
      </c>
      <c r="C13" s="39">
        <f>B13-D13-E13</f>
        <v>29566.7</v>
      </c>
      <c r="D13" s="39">
        <v>0</v>
      </c>
      <c r="E13" s="39">
        <v>0</v>
      </c>
    </row>
    <row r="14" spans="1:5" ht="15">
      <c r="A14" s="38">
        <v>2023</v>
      </c>
      <c r="B14" s="39">
        <f>'план-реализации'!H60</f>
        <v>29566.7</v>
      </c>
      <c r="C14" s="39">
        <f t="shared" si="0"/>
        <v>29566.7</v>
      </c>
      <c r="D14" s="39">
        <v>0</v>
      </c>
      <c r="E14" s="39">
        <v>0</v>
      </c>
    </row>
    <row r="15" spans="1:5" ht="15">
      <c r="A15" s="101" t="s">
        <v>89</v>
      </c>
      <c r="B15" s="101"/>
      <c r="C15" s="101"/>
      <c r="D15" s="101"/>
      <c r="E15" s="101"/>
    </row>
    <row r="16" spans="1:5" ht="15">
      <c r="A16" s="102"/>
      <c r="B16" s="102"/>
      <c r="C16" s="102"/>
      <c r="D16" s="102"/>
      <c r="E16" s="102"/>
    </row>
    <row r="17" spans="4:5" ht="15">
      <c r="D17" s="32" t="s">
        <v>85</v>
      </c>
      <c r="E17" s="32" t="s">
        <v>86</v>
      </c>
    </row>
    <row r="18" spans="1:5" ht="15">
      <c r="A18" s="31" t="s">
        <v>4</v>
      </c>
      <c r="B18" s="32">
        <f>SUM(B19:B28)</f>
        <v>624</v>
      </c>
      <c r="D18" s="32">
        <f>SUM(D19:D28)</f>
        <v>0</v>
      </c>
      <c r="E18" s="32">
        <f>SUM(E19:E28)</f>
        <v>0</v>
      </c>
    </row>
    <row r="19" spans="1:5" ht="15">
      <c r="A19" s="31">
        <v>2014</v>
      </c>
      <c r="B19" s="40">
        <v>93.6</v>
      </c>
      <c r="C19" s="41"/>
      <c r="D19" s="41"/>
      <c r="E19" s="42"/>
    </row>
    <row r="20" spans="1:5" ht="15">
      <c r="A20" s="31">
        <v>2015</v>
      </c>
      <c r="B20" s="43">
        <v>87.9</v>
      </c>
      <c r="C20" s="44"/>
      <c r="D20" s="44"/>
      <c r="E20" s="45"/>
    </row>
    <row r="21" spans="1:5" ht="15">
      <c r="A21" s="31">
        <v>2016</v>
      </c>
      <c r="B21" s="43">
        <v>87.9</v>
      </c>
      <c r="C21" s="44"/>
      <c r="D21" s="44"/>
      <c r="E21" s="45"/>
    </row>
    <row r="22" spans="1:5" ht="15">
      <c r="A22" s="31">
        <v>2017</v>
      </c>
      <c r="B22" s="43">
        <v>74.8</v>
      </c>
      <c r="C22" s="44"/>
      <c r="D22" s="44"/>
      <c r="E22" s="45"/>
    </row>
    <row r="23" spans="1:5" ht="15">
      <c r="A23" s="31">
        <v>2018</v>
      </c>
      <c r="B23" s="43">
        <v>74.8</v>
      </c>
      <c r="C23" s="44"/>
      <c r="D23" s="44"/>
      <c r="E23" s="45"/>
    </row>
    <row r="24" spans="1:5" ht="15">
      <c r="A24" s="31">
        <v>2019</v>
      </c>
      <c r="B24" s="43">
        <v>41</v>
      </c>
      <c r="C24" s="44"/>
      <c r="D24" s="44"/>
      <c r="E24" s="45"/>
    </row>
    <row r="25" spans="1:5" ht="15">
      <c r="A25" s="31">
        <v>2020</v>
      </c>
      <c r="B25" s="43">
        <v>41</v>
      </c>
      <c r="C25" s="44"/>
      <c r="D25" s="44"/>
      <c r="E25" s="45"/>
    </row>
    <row r="26" spans="1:5" ht="15">
      <c r="A26" s="31">
        <v>2021</v>
      </c>
      <c r="B26" s="43">
        <v>41</v>
      </c>
      <c r="C26" s="44"/>
      <c r="D26" s="44"/>
      <c r="E26" s="45"/>
    </row>
    <row r="27" spans="1:5" ht="15">
      <c r="A27" s="31">
        <v>2022</v>
      </c>
      <c r="B27" s="46">
        <v>41</v>
      </c>
      <c r="C27" s="47"/>
      <c r="D27" s="47"/>
      <c r="E27" s="48"/>
    </row>
    <row r="28" spans="1:5" ht="15">
      <c r="A28" s="31">
        <v>2023</v>
      </c>
      <c r="B28" s="46">
        <v>41</v>
      </c>
      <c r="C28" s="47"/>
      <c r="D28" s="47"/>
      <c r="E28" s="48"/>
    </row>
    <row r="30" spans="1:5" ht="22.5">
      <c r="A30" s="95" t="s">
        <v>90</v>
      </c>
      <c r="B30" s="95"/>
      <c r="C30" s="95"/>
      <c r="D30" s="95"/>
      <c r="E30" s="95"/>
    </row>
    <row r="31" spans="4:5" ht="15">
      <c r="D31" s="32" t="s">
        <v>85</v>
      </c>
      <c r="E31" s="32" t="s">
        <v>86</v>
      </c>
    </row>
    <row r="32" spans="1:39" ht="15">
      <c r="A32" s="31" t="s">
        <v>4</v>
      </c>
      <c r="B32" s="32">
        <f>SUM(B35:B43)</f>
        <v>139016.2</v>
      </c>
      <c r="C32" s="32">
        <f>SUM(C35:C43)</f>
        <v>132968.40000000002</v>
      </c>
      <c r="D32" s="32">
        <f>SUM(D35:D43)</f>
        <v>3732.6</v>
      </c>
      <c r="E32" s="32">
        <f>SUM(E35:E43)</f>
        <v>2315.2</v>
      </c>
      <c r="F32" s="32">
        <f>B32-C32-D32-E32</f>
        <v>-1.1368683772161603E-11</v>
      </c>
      <c r="J32" s="33"/>
      <c r="AM32" s="31"/>
    </row>
    <row r="33" spans="1:39" ht="15">
      <c r="A33" s="96" t="s">
        <v>78</v>
      </c>
      <c r="B33" s="97" t="s">
        <v>79</v>
      </c>
      <c r="C33" s="99" t="s">
        <v>80</v>
      </c>
      <c r="D33" s="100"/>
      <c r="E33" s="100"/>
      <c r="J33" s="33"/>
      <c r="AM33" s="31"/>
    </row>
    <row r="34" spans="1:39" s="37" customFormat="1" ht="30" customHeight="1">
      <c r="A34" s="96"/>
      <c r="B34" s="97"/>
      <c r="C34" s="34" t="s">
        <v>81</v>
      </c>
      <c r="D34" s="61" t="s">
        <v>87</v>
      </c>
      <c r="E34" s="34" t="s">
        <v>82</v>
      </c>
      <c r="F34" s="35"/>
      <c r="G34" s="35"/>
      <c r="H34" s="35"/>
      <c r="I34" s="35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5" ht="15">
      <c r="A35" s="38">
        <v>2014</v>
      </c>
      <c r="B35" s="39">
        <v>19467.5</v>
      </c>
      <c r="C35" s="39">
        <f>B35-E35</f>
        <v>19467.5</v>
      </c>
      <c r="D35" s="39">
        <v>0</v>
      </c>
      <c r="E35" s="39">
        <v>0</v>
      </c>
    </row>
    <row r="36" spans="1:5" ht="15">
      <c r="A36" s="38">
        <v>2015</v>
      </c>
      <c r="B36" s="39">
        <v>20710.4</v>
      </c>
      <c r="C36" s="39">
        <f>B36-E36</f>
        <v>20710.4</v>
      </c>
      <c r="D36" s="39">
        <v>0</v>
      </c>
      <c r="E36" s="39">
        <v>0</v>
      </c>
    </row>
    <row r="37" spans="1:5" ht="15">
      <c r="A37" s="38">
        <v>2016</v>
      </c>
      <c r="B37" s="39">
        <v>20259.5</v>
      </c>
      <c r="C37" s="39">
        <f>B37-E37</f>
        <v>19987.6</v>
      </c>
      <c r="D37" s="39">
        <v>0</v>
      </c>
      <c r="E37" s="39">
        <v>271.9</v>
      </c>
    </row>
    <row r="38" spans="1:5" ht="15">
      <c r="A38" s="38">
        <v>2017</v>
      </c>
      <c r="B38" s="39">
        <v>18486.7</v>
      </c>
      <c r="C38" s="39">
        <f>B38-E38</f>
        <v>18361.100000000002</v>
      </c>
      <c r="D38" s="39">
        <v>0</v>
      </c>
      <c r="E38" s="39">
        <v>125.6</v>
      </c>
    </row>
    <row r="39" spans="1:5" ht="15">
      <c r="A39" s="38">
        <v>2018</v>
      </c>
      <c r="B39" s="39">
        <v>18943.3</v>
      </c>
      <c r="C39" s="39">
        <f>B39-E39</f>
        <v>18943.3</v>
      </c>
      <c r="D39" s="39">
        <v>0</v>
      </c>
      <c r="E39" s="39">
        <v>0</v>
      </c>
    </row>
    <row r="40" spans="1:5" ht="15">
      <c r="A40" s="38">
        <v>2019</v>
      </c>
      <c r="B40" s="39">
        <v>19425.5</v>
      </c>
      <c r="C40" s="39">
        <v>17832.4</v>
      </c>
      <c r="D40" s="39">
        <v>0</v>
      </c>
      <c r="E40" s="39">
        <v>1593.1</v>
      </c>
    </row>
    <row r="41" spans="1:5" ht="15">
      <c r="A41" s="38">
        <v>2020</v>
      </c>
      <c r="B41" s="39">
        <v>17625.1</v>
      </c>
      <c r="C41" s="39">
        <v>17625.1</v>
      </c>
      <c r="D41" s="39">
        <v>0</v>
      </c>
      <c r="E41" s="39">
        <v>0</v>
      </c>
    </row>
    <row r="42" spans="1:6" ht="15">
      <c r="A42" s="38">
        <v>2021</v>
      </c>
      <c r="B42" s="39">
        <f>'план-реализации'!F30</f>
        <v>4098.2</v>
      </c>
      <c r="C42" s="39">
        <f>B42-E42-D42</f>
        <v>41</v>
      </c>
      <c r="D42" s="39">
        <f>'план-реализации'!F29</f>
        <v>3732.6</v>
      </c>
      <c r="E42" s="39">
        <f>'план-реализации'!F28</f>
        <v>324.6</v>
      </c>
      <c r="F42" s="32">
        <f>B42-C42-D42-E42</f>
        <v>0</v>
      </c>
    </row>
    <row r="43" spans="1:6" ht="15">
      <c r="A43" s="38">
        <v>2022</v>
      </c>
      <c r="B43" s="39">
        <v>0</v>
      </c>
      <c r="C43" s="39">
        <f>B43-E43</f>
        <v>0</v>
      </c>
      <c r="D43" s="39">
        <v>0</v>
      </c>
      <c r="E43" s="39">
        <v>0</v>
      </c>
      <c r="F43" s="32">
        <f>B43-C43-D43-E43</f>
        <v>0</v>
      </c>
    </row>
    <row r="44" spans="1:6" ht="15">
      <c r="A44" s="38">
        <v>2023</v>
      </c>
      <c r="B44" s="39">
        <v>0</v>
      </c>
      <c r="C44" s="39">
        <f>B44-E44</f>
        <v>0</v>
      </c>
      <c r="D44" s="39">
        <v>0</v>
      </c>
      <c r="E44" s="39">
        <v>0</v>
      </c>
      <c r="F44" s="32">
        <f>B44-C44-D44-E44</f>
        <v>0</v>
      </c>
    </row>
    <row r="45" spans="1:5" ht="22.5">
      <c r="A45" s="95" t="s">
        <v>116</v>
      </c>
      <c r="B45" s="95"/>
      <c r="C45" s="95"/>
      <c r="D45" s="95"/>
      <c r="E45" s="95"/>
    </row>
    <row r="46" spans="4:5" ht="15">
      <c r="D46" s="32" t="s">
        <v>85</v>
      </c>
      <c r="E46" s="32" t="s">
        <v>86</v>
      </c>
    </row>
    <row r="47" spans="1:6" ht="15">
      <c r="A47" s="31" t="s">
        <v>4</v>
      </c>
      <c r="B47" s="32">
        <f>SUM(B50:B59)</f>
        <v>111901.90000000001</v>
      </c>
      <c r="C47" s="32">
        <f>B47-D47-E47</f>
        <v>106145</v>
      </c>
      <c r="D47" s="32">
        <f>SUM(D50:D59)</f>
        <v>1044.3</v>
      </c>
      <c r="E47" s="32">
        <f>SUM(E50:E59)</f>
        <v>4712.6</v>
      </c>
      <c r="F47" s="32">
        <f>B47-C47-D47-E47</f>
        <v>8.185452315956354E-12</v>
      </c>
    </row>
    <row r="48" spans="1:5" ht="15">
      <c r="A48" s="96" t="s">
        <v>78</v>
      </c>
      <c r="B48" s="97" t="s">
        <v>79</v>
      </c>
      <c r="C48" s="98" t="s">
        <v>80</v>
      </c>
      <c r="D48" s="98"/>
      <c r="E48" s="98"/>
    </row>
    <row r="49" spans="1:39" s="37" customFormat="1" ht="30" customHeight="1">
      <c r="A49" s="96"/>
      <c r="B49" s="97"/>
      <c r="C49" s="34" t="s">
        <v>81</v>
      </c>
      <c r="D49" s="34" t="s">
        <v>87</v>
      </c>
      <c r="E49" s="34" t="s">
        <v>82</v>
      </c>
      <c r="F49" s="35"/>
      <c r="G49" s="35"/>
      <c r="H49" s="35"/>
      <c r="I49" s="35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5" ht="15">
      <c r="A50" s="38">
        <v>2014</v>
      </c>
      <c r="B50" s="39">
        <v>12583.2</v>
      </c>
      <c r="C50" s="39">
        <f aca="true" t="shared" si="1" ref="C50:C59">B50-D50-E50</f>
        <v>12583.2</v>
      </c>
      <c r="D50" s="39">
        <v>0</v>
      </c>
      <c r="E50" s="39">
        <v>0</v>
      </c>
    </row>
    <row r="51" spans="1:5" ht="15">
      <c r="A51" s="38">
        <v>2015</v>
      </c>
      <c r="B51" s="39">
        <v>11762.7</v>
      </c>
      <c r="C51" s="39">
        <f t="shared" si="1"/>
        <v>11753.800000000001</v>
      </c>
      <c r="D51" s="39">
        <v>8.9</v>
      </c>
      <c r="E51" s="39">
        <v>0</v>
      </c>
    </row>
    <row r="52" spans="1:5" ht="15">
      <c r="A52" s="38">
        <v>2016</v>
      </c>
      <c r="B52" s="39">
        <v>12610.5</v>
      </c>
      <c r="C52" s="39">
        <f t="shared" si="1"/>
        <v>12372.7</v>
      </c>
      <c r="D52" s="39">
        <v>8.5</v>
      </c>
      <c r="E52" s="39">
        <v>229.3</v>
      </c>
    </row>
    <row r="53" spans="1:5" ht="15">
      <c r="A53" s="38">
        <v>2017</v>
      </c>
      <c r="B53" s="39">
        <v>12911.9</v>
      </c>
      <c r="C53" s="39">
        <f t="shared" si="1"/>
        <v>10318.3</v>
      </c>
      <c r="D53" s="39">
        <v>10</v>
      </c>
      <c r="E53" s="39">
        <v>2583.6</v>
      </c>
    </row>
    <row r="54" spans="1:5" ht="15">
      <c r="A54" s="38">
        <v>2018</v>
      </c>
      <c r="B54" s="39">
        <v>10337.5</v>
      </c>
      <c r="C54" s="39">
        <f t="shared" si="1"/>
        <v>9561.5</v>
      </c>
      <c r="D54" s="39">
        <v>8.6</v>
      </c>
      <c r="E54" s="39">
        <v>767.4</v>
      </c>
    </row>
    <row r="55" spans="1:5" ht="15">
      <c r="A55" s="38">
        <v>2019</v>
      </c>
      <c r="B55" s="39">
        <v>9823.5</v>
      </c>
      <c r="C55" s="39">
        <f t="shared" si="1"/>
        <v>8713.800000000001</v>
      </c>
      <c r="D55" s="39">
        <v>8.3</v>
      </c>
      <c r="E55" s="39">
        <v>1101.4</v>
      </c>
    </row>
    <row r="56" spans="1:9" ht="15">
      <c r="A56" s="38">
        <v>2020</v>
      </c>
      <c r="B56" s="39">
        <v>10083.4</v>
      </c>
      <c r="C56" s="39">
        <f t="shared" si="1"/>
        <v>10083.4</v>
      </c>
      <c r="D56" s="39">
        <v>0</v>
      </c>
      <c r="E56" s="39">
        <v>0</v>
      </c>
      <c r="G56" s="32">
        <v>10083.4</v>
      </c>
      <c r="H56" s="32">
        <v>9083.4</v>
      </c>
      <c r="I56" s="32">
        <v>8283.4</v>
      </c>
    </row>
    <row r="57" spans="1:5" ht="15">
      <c r="A57" s="38">
        <v>2021</v>
      </c>
      <c r="B57" s="39">
        <f>'план-реализации'!F39</f>
        <v>11290.6</v>
      </c>
      <c r="C57" s="39">
        <f t="shared" si="1"/>
        <v>10259.7</v>
      </c>
      <c r="D57" s="39">
        <f>'план-реализации'!F36</f>
        <v>1000</v>
      </c>
      <c r="E57" s="39">
        <f>'план-реализации'!F38</f>
        <v>30.9</v>
      </c>
    </row>
    <row r="58" spans="1:5" ht="15">
      <c r="A58" s="38">
        <v>2022</v>
      </c>
      <c r="B58" s="39">
        <f>'план-реализации'!G39</f>
        <v>10249.3</v>
      </c>
      <c r="C58" s="39">
        <f>B58-D58-E58</f>
        <v>10249.3</v>
      </c>
      <c r="D58" s="39">
        <v>0</v>
      </c>
      <c r="E58" s="39">
        <v>0</v>
      </c>
    </row>
    <row r="59" spans="1:5" ht="15">
      <c r="A59" s="38">
        <v>2023</v>
      </c>
      <c r="B59" s="39">
        <f>'план-реализации'!H39</f>
        <v>10249.3</v>
      </c>
      <c r="C59" s="39">
        <f t="shared" si="1"/>
        <v>10249.3</v>
      </c>
      <c r="D59" s="39">
        <v>0</v>
      </c>
      <c r="E59" s="39">
        <v>0</v>
      </c>
    </row>
    <row r="60" spans="1:5" ht="22.5">
      <c r="A60" s="95" t="s">
        <v>117</v>
      </c>
      <c r="B60" s="95"/>
      <c r="C60" s="95"/>
      <c r="D60" s="95"/>
      <c r="E60" s="95"/>
    </row>
    <row r="61" spans="4:5" ht="15">
      <c r="D61" s="32" t="s">
        <v>85</v>
      </c>
      <c r="E61" s="32" t="s">
        <v>86</v>
      </c>
    </row>
    <row r="62" spans="1:5" ht="15">
      <c r="A62" s="31" t="s">
        <v>4</v>
      </c>
      <c r="B62" s="32">
        <f>SUM(B65:B74)</f>
        <v>131420</v>
      </c>
      <c r="C62" s="32">
        <f>B62-D62-E62</f>
        <v>126223.40000000001</v>
      </c>
      <c r="D62" s="32">
        <f>SUM(D65:D74)</f>
        <v>93.9</v>
      </c>
      <c r="E62" s="32">
        <f>SUM(E65:E74)</f>
        <v>5102.700000000001</v>
      </c>
    </row>
    <row r="63" spans="1:5" ht="15">
      <c r="A63" s="96" t="s">
        <v>78</v>
      </c>
      <c r="B63" s="97" t="s">
        <v>79</v>
      </c>
      <c r="C63" s="98" t="s">
        <v>80</v>
      </c>
      <c r="D63" s="98"/>
      <c r="E63" s="98"/>
    </row>
    <row r="64" spans="1:39" s="37" customFormat="1" ht="30" customHeight="1">
      <c r="A64" s="96"/>
      <c r="B64" s="97"/>
      <c r="C64" s="34" t="s">
        <v>81</v>
      </c>
      <c r="D64" s="34" t="s">
        <v>87</v>
      </c>
      <c r="E64" s="34" t="s">
        <v>82</v>
      </c>
      <c r="F64" s="35"/>
      <c r="G64" s="35"/>
      <c r="H64" s="35"/>
      <c r="I64" s="35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5" ht="15">
      <c r="A65" s="38">
        <v>2014</v>
      </c>
      <c r="B65" s="39">
        <v>11861.4</v>
      </c>
      <c r="C65" s="39">
        <f aca="true" t="shared" si="2" ref="C65:C74">B65-D65-E65</f>
        <v>11861.4</v>
      </c>
      <c r="D65" s="39">
        <v>0</v>
      </c>
      <c r="E65" s="39">
        <v>0</v>
      </c>
    </row>
    <row r="66" spans="1:5" ht="15">
      <c r="A66" s="38">
        <v>2015</v>
      </c>
      <c r="B66" s="39">
        <v>10889.5</v>
      </c>
      <c r="C66" s="39">
        <f t="shared" si="2"/>
        <v>10889.5</v>
      </c>
      <c r="D66" s="39">
        <v>0</v>
      </c>
      <c r="E66" s="39">
        <v>0</v>
      </c>
    </row>
    <row r="67" spans="1:5" ht="15">
      <c r="A67" s="38">
        <v>2016</v>
      </c>
      <c r="B67" s="39">
        <v>12782.7</v>
      </c>
      <c r="C67" s="39">
        <f t="shared" si="2"/>
        <v>12600.300000000001</v>
      </c>
      <c r="D67" s="39">
        <v>0</v>
      </c>
      <c r="E67" s="39">
        <v>182.4</v>
      </c>
    </row>
    <row r="68" spans="1:5" ht="15">
      <c r="A68" s="38">
        <v>2017</v>
      </c>
      <c r="B68" s="39">
        <v>12801</v>
      </c>
      <c r="C68" s="39">
        <f t="shared" si="2"/>
        <v>10236.9</v>
      </c>
      <c r="D68" s="39">
        <v>0</v>
      </c>
      <c r="E68" s="39">
        <v>2564.1</v>
      </c>
    </row>
    <row r="69" spans="1:5" ht="15">
      <c r="A69" s="38">
        <v>2018</v>
      </c>
      <c r="B69" s="39">
        <v>15161.1</v>
      </c>
      <c r="C69" s="39">
        <f t="shared" si="2"/>
        <v>14034.300000000001</v>
      </c>
      <c r="D69" s="39">
        <v>0</v>
      </c>
      <c r="E69" s="39">
        <v>1126.8</v>
      </c>
    </row>
    <row r="70" spans="1:5" ht="15">
      <c r="A70" s="38">
        <v>2019</v>
      </c>
      <c r="B70" s="39">
        <v>14445.7</v>
      </c>
      <c r="C70" s="39">
        <f t="shared" si="2"/>
        <v>13122.400000000001</v>
      </c>
      <c r="D70" s="39">
        <v>93.9</v>
      </c>
      <c r="E70" s="39">
        <v>1229.4</v>
      </c>
    </row>
    <row r="71" spans="1:9" ht="15">
      <c r="A71" s="38">
        <v>2020</v>
      </c>
      <c r="B71" s="39">
        <v>13273.5</v>
      </c>
      <c r="C71" s="39">
        <f t="shared" si="2"/>
        <v>13273.5</v>
      </c>
      <c r="D71" s="39">
        <v>0</v>
      </c>
      <c r="E71" s="39">
        <v>0</v>
      </c>
      <c r="G71" s="32">
        <v>13273.5</v>
      </c>
      <c r="H71" s="32">
        <v>10273.5</v>
      </c>
      <c r="I71" s="32">
        <v>10273.5</v>
      </c>
    </row>
    <row r="72" spans="1:5" ht="15">
      <c r="A72" s="38">
        <v>2021</v>
      </c>
      <c r="B72" s="39">
        <f>'план-реализации'!F46</f>
        <v>13401.7</v>
      </c>
      <c r="C72" s="39">
        <f t="shared" si="2"/>
        <v>13401.7</v>
      </c>
      <c r="D72" s="39">
        <v>0</v>
      </c>
      <c r="E72" s="39">
        <v>0</v>
      </c>
    </row>
    <row r="73" spans="1:5" ht="15">
      <c r="A73" s="38">
        <v>2022</v>
      </c>
      <c r="B73" s="39">
        <f>'план-реализации'!G46</f>
        <v>13401.7</v>
      </c>
      <c r="C73" s="39">
        <f>B73-D73-E73</f>
        <v>13401.7</v>
      </c>
      <c r="D73" s="39">
        <v>0</v>
      </c>
      <c r="E73" s="39">
        <v>0</v>
      </c>
    </row>
    <row r="74" spans="1:5" ht="15">
      <c r="A74" s="38">
        <v>2023</v>
      </c>
      <c r="B74" s="39">
        <f>'план-реализации'!H46</f>
        <v>13401.7</v>
      </c>
      <c r="C74" s="39">
        <f t="shared" si="2"/>
        <v>13401.7</v>
      </c>
      <c r="D74" s="39">
        <v>0</v>
      </c>
      <c r="E74" s="39">
        <v>0</v>
      </c>
    </row>
    <row r="75" spans="1:5" ht="22.5">
      <c r="A75" s="95" t="s">
        <v>118</v>
      </c>
      <c r="B75" s="95"/>
      <c r="C75" s="95"/>
      <c r="D75" s="95"/>
      <c r="E75" s="95"/>
    </row>
    <row r="76" spans="4:5" ht="15">
      <c r="D76" s="32" t="s">
        <v>85</v>
      </c>
      <c r="E76" s="32" t="s">
        <v>86</v>
      </c>
    </row>
    <row r="77" spans="1:39" ht="15">
      <c r="A77" s="31" t="s">
        <v>4</v>
      </c>
      <c r="B77" s="32">
        <f>SUM(B80:B89)</f>
        <v>31691.999999999996</v>
      </c>
      <c r="C77" s="32">
        <f>B77-D77</f>
        <v>30406.499999999996</v>
      </c>
      <c r="D77" s="32">
        <f>SUM(D80:D89)</f>
        <v>1285.5</v>
      </c>
      <c r="J77" s="33"/>
      <c r="AM77" s="31"/>
    </row>
    <row r="78" spans="1:39" ht="15">
      <c r="A78" s="96" t="s">
        <v>78</v>
      </c>
      <c r="B78" s="97" t="s">
        <v>79</v>
      </c>
      <c r="C78" s="98" t="s">
        <v>80</v>
      </c>
      <c r="D78" s="98"/>
      <c r="J78" s="33"/>
      <c r="AM78" s="31"/>
    </row>
    <row r="79" spans="1:38" s="37" customFormat="1" ht="30" customHeight="1">
      <c r="A79" s="96"/>
      <c r="B79" s="97"/>
      <c r="C79" s="34" t="s">
        <v>81</v>
      </c>
      <c r="D79" s="34" t="s">
        <v>82</v>
      </c>
      <c r="E79" s="35"/>
      <c r="F79" s="35"/>
      <c r="G79" s="35"/>
      <c r="H79" s="35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9" ht="15">
      <c r="A80" s="38">
        <v>2014</v>
      </c>
      <c r="B80" s="39">
        <v>2138.6</v>
      </c>
      <c r="C80" s="39">
        <f>B80-D80</f>
        <v>2138.6</v>
      </c>
      <c r="D80" s="39">
        <v>0</v>
      </c>
      <c r="J80" s="33"/>
      <c r="AM80" s="31"/>
    </row>
    <row r="81" spans="1:39" ht="15">
      <c r="A81" s="38">
        <v>2015</v>
      </c>
      <c r="B81" s="39">
        <v>2323.9</v>
      </c>
      <c r="C81" s="39">
        <f aca="true" t="shared" si="3" ref="C81:C89">B81-D81</f>
        <v>2323.9</v>
      </c>
      <c r="D81" s="39">
        <v>0</v>
      </c>
      <c r="J81" s="33"/>
      <c r="AM81" s="31"/>
    </row>
    <row r="82" spans="1:39" ht="15">
      <c r="A82" s="38">
        <v>2016</v>
      </c>
      <c r="B82" s="39">
        <v>2674.6</v>
      </c>
      <c r="C82" s="39">
        <f t="shared" si="3"/>
        <v>2651.2</v>
      </c>
      <c r="D82" s="39">
        <v>23.4</v>
      </c>
      <c r="J82" s="33"/>
      <c r="AM82" s="31"/>
    </row>
    <row r="83" spans="1:39" ht="15">
      <c r="A83" s="38">
        <v>2017</v>
      </c>
      <c r="B83" s="39">
        <v>2844.9</v>
      </c>
      <c r="C83" s="39">
        <f t="shared" si="3"/>
        <v>2181.3</v>
      </c>
      <c r="D83" s="39">
        <v>663.6</v>
      </c>
      <c r="J83" s="33"/>
      <c r="AM83" s="31"/>
    </row>
    <row r="84" spans="1:39" ht="15">
      <c r="A84" s="38">
        <v>2018</v>
      </c>
      <c r="B84" s="39">
        <v>3382.1</v>
      </c>
      <c r="C84" s="39">
        <f t="shared" si="3"/>
        <v>3103.5</v>
      </c>
      <c r="D84" s="39">
        <v>278.6</v>
      </c>
      <c r="J84" s="33"/>
      <c r="AM84" s="31"/>
    </row>
    <row r="85" spans="1:39" ht="15">
      <c r="A85" s="38">
        <v>2019</v>
      </c>
      <c r="B85" s="39">
        <v>3528.9</v>
      </c>
      <c r="C85" s="39">
        <f t="shared" si="3"/>
        <v>3209</v>
      </c>
      <c r="D85" s="39">
        <v>319.9</v>
      </c>
      <c r="J85" s="33"/>
      <c r="AM85" s="31"/>
    </row>
    <row r="86" spans="1:39" ht="15">
      <c r="A86" s="38">
        <v>2020</v>
      </c>
      <c r="B86" s="39">
        <v>3626.1</v>
      </c>
      <c r="C86" s="39">
        <f t="shared" si="3"/>
        <v>3626.1</v>
      </c>
      <c r="D86" s="39">
        <v>0</v>
      </c>
      <c r="F86" s="32">
        <v>3626.1</v>
      </c>
      <c r="G86" s="32">
        <v>3626.1</v>
      </c>
      <c r="H86" s="32">
        <v>3626.1</v>
      </c>
      <c r="J86" s="33"/>
      <c r="AM86" s="31"/>
    </row>
    <row r="87" spans="1:39" ht="15">
      <c r="A87" s="38">
        <v>2021</v>
      </c>
      <c r="B87" s="39">
        <f>'план-реализации'!F54</f>
        <v>3724.3</v>
      </c>
      <c r="C87" s="39">
        <f t="shared" si="3"/>
        <v>3724.3</v>
      </c>
      <c r="D87" s="39">
        <v>0</v>
      </c>
      <c r="J87" s="33"/>
      <c r="AM87" s="31"/>
    </row>
    <row r="88" spans="1:39" ht="15">
      <c r="A88" s="38">
        <v>2022</v>
      </c>
      <c r="B88" s="39">
        <f>'план-реализации'!G54</f>
        <v>3724.3</v>
      </c>
      <c r="C88" s="39">
        <f>B88-D88</f>
        <v>3724.3</v>
      </c>
      <c r="D88" s="39">
        <v>0</v>
      </c>
      <c r="J88" s="33"/>
      <c r="AM88" s="31"/>
    </row>
    <row r="89" spans="1:39" ht="15">
      <c r="A89" s="38">
        <v>2023</v>
      </c>
      <c r="B89" s="39">
        <f>'план-реализации'!H54</f>
        <v>3724.3</v>
      </c>
      <c r="C89" s="39">
        <f t="shared" si="3"/>
        <v>3724.3</v>
      </c>
      <c r="D89" s="39">
        <v>0</v>
      </c>
      <c r="J89" s="33"/>
      <c r="AM89" s="31"/>
    </row>
    <row r="91" spans="4:5" ht="15">
      <c r="D91" s="32" t="s">
        <v>85</v>
      </c>
      <c r="E91" s="32" t="s">
        <v>86</v>
      </c>
    </row>
    <row r="92" spans="1:5" ht="15">
      <c r="A92" s="31" t="s">
        <v>4</v>
      </c>
      <c r="B92" s="32">
        <f>SUM(B93:B102)</f>
        <v>26008.400000000005</v>
      </c>
      <c r="D92" s="32">
        <f>SUM(D93:D102)</f>
        <v>0</v>
      </c>
      <c r="E92" s="32">
        <f>SUM(E93:E102)</f>
        <v>0</v>
      </c>
    </row>
    <row r="93" spans="1:5" ht="15">
      <c r="A93" s="31">
        <v>2014</v>
      </c>
      <c r="B93" s="40">
        <v>3343.7</v>
      </c>
      <c r="C93" s="41"/>
      <c r="D93" s="41"/>
      <c r="E93" s="42"/>
    </row>
    <row r="94" spans="1:5" ht="15">
      <c r="A94" s="31">
        <v>2015</v>
      </c>
      <c r="B94" s="43">
        <v>4318.1</v>
      </c>
      <c r="C94" s="44"/>
      <c r="D94" s="44"/>
      <c r="E94" s="45"/>
    </row>
    <row r="95" spans="1:5" ht="15">
      <c r="A95" s="31">
        <v>2016</v>
      </c>
      <c r="B95" s="43">
        <v>4547.1</v>
      </c>
      <c r="C95" s="44"/>
      <c r="D95" s="44"/>
      <c r="E95" s="45"/>
    </row>
    <row r="96" spans="1:5" ht="15">
      <c r="A96" s="31">
        <v>2017</v>
      </c>
      <c r="B96" s="43">
        <v>1995.8</v>
      </c>
      <c r="C96" s="44"/>
      <c r="D96" s="44"/>
      <c r="E96" s="45"/>
    </row>
    <row r="97" spans="1:5" ht="15">
      <c r="A97" s="31">
        <v>2018</v>
      </c>
      <c r="B97" s="43">
        <v>1539</v>
      </c>
      <c r="C97" s="44"/>
      <c r="D97" s="44"/>
      <c r="E97" s="45"/>
    </row>
    <row r="98" spans="1:5" ht="15">
      <c r="A98" s="31">
        <v>2019</v>
      </c>
      <c r="B98" s="43">
        <v>1949.6</v>
      </c>
      <c r="C98" s="44"/>
      <c r="D98" s="44"/>
      <c r="E98" s="45"/>
    </row>
    <row r="99" spans="1:9" ht="15">
      <c r="A99" s="31">
        <v>2020</v>
      </c>
      <c r="B99" s="32">
        <v>2055.9</v>
      </c>
      <c r="D99" s="44"/>
      <c r="E99" s="45"/>
      <c r="G99" s="32">
        <v>2055.9</v>
      </c>
      <c r="H99" s="32">
        <v>2117.6</v>
      </c>
      <c r="I99" s="32">
        <v>2195.9</v>
      </c>
    </row>
    <row r="100" spans="1:5" ht="15">
      <c r="A100" s="31">
        <v>2021</v>
      </c>
      <c r="B100" s="32">
        <f>'план-реализации'!F59</f>
        <v>2098.4</v>
      </c>
      <c r="D100" s="44"/>
      <c r="E100" s="45"/>
    </row>
    <row r="101" spans="1:5" ht="15">
      <c r="A101" s="31">
        <v>2022</v>
      </c>
      <c r="B101" s="32">
        <f>'план-реализации'!G59</f>
        <v>2080.4</v>
      </c>
      <c r="D101" s="47"/>
      <c r="E101" s="48"/>
    </row>
    <row r="102" spans="1:5" ht="15">
      <c r="A102" s="31">
        <v>2023</v>
      </c>
      <c r="B102" s="32">
        <f>'план-реализации'!H59</f>
        <v>2080.4</v>
      </c>
      <c r="D102" s="47"/>
      <c r="E102" s="48"/>
    </row>
  </sheetData>
  <sheetProtection/>
  <mergeCells count="20">
    <mergeCell ref="C33:E33"/>
    <mergeCell ref="B63:B64"/>
    <mergeCell ref="C63:E63"/>
    <mergeCell ref="A3:A4"/>
    <mergeCell ref="B3:B4"/>
    <mergeCell ref="C3:E3"/>
    <mergeCell ref="A15:E16"/>
    <mergeCell ref="A30:E30"/>
    <mergeCell ref="A33:A34"/>
    <mergeCell ref="B33:B34"/>
    <mergeCell ref="A45:E45"/>
    <mergeCell ref="A60:E60"/>
    <mergeCell ref="A75:E75"/>
    <mergeCell ref="A78:A79"/>
    <mergeCell ref="B78:B79"/>
    <mergeCell ref="C78:D78"/>
    <mergeCell ref="A48:A49"/>
    <mergeCell ref="B48:B49"/>
    <mergeCell ref="C48:E48"/>
    <mergeCell ref="A63:A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2021-02-16T06:27:21Z</cp:lastPrinted>
  <dcterms:created xsi:type="dcterms:W3CDTF">2014-12-22T09:44:34Z</dcterms:created>
  <dcterms:modified xsi:type="dcterms:W3CDTF">2021-03-10T11:21:05Z</dcterms:modified>
  <cp:category/>
  <cp:version/>
  <cp:contentType/>
  <cp:contentStatus/>
</cp:coreProperties>
</file>