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19320" windowHeight="116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Лист1!$B$1:$L$97</definedName>
  </definedNames>
  <calcPr calcId="144525"/>
</workbook>
</file>

<file path=xl/calcChain.xml><?xml version="1.0" encoding="utf-8"?>
<calcChain xmlns="http://schemas.openxmlformats.org/spreadsheetml/2006/main">
  <c r="G67" i="1" l="1"/>
  <c r="G66" i="1" l="1"/>
  <c r="G40" i="1" l="1"/>
  <c r="G75" i="1" l="1"/>
  <c r="G93" i="1" l="1"/>
  <c r="G68" i="1" l="1"/>
  <c r="F66" i="1"/>
  <c r="F74" i="1" l="1"/>
  <c r="I68" i="1" l="1"/>
  <c r="H68" i="1"/>
  <c r="F67" i="1"/>
  <c r="G95" i="1" l="1"/>
  <c r="I76" i="1"/>
  <c r="H76" i="1"/>
  <c r="G76" i="1"/>
  <c r="I26" i="1" l="1"/>
  <c r="H26" i="1"/>
  <c r="G26" i="1"/>
  <c r="I93" i="1"/>
  <c r="H93" i="1"/>
  <c r="I95" i="1" l="1"/>
  <c r="H95" i="1"/>
  <c r="G30" i="1" l="1"/>
  <c r="G31" i="1" s="1"/>
  <c r="F95" i="1" l="1"/>
  <c r="I55" i="1" l="1"/>
  <c r="H55" i="1"/>
  <c r="G55" i="1"/>
  <c r="F65" i="1" l="1"/>
  <c r="F68" i="1" s="1"/>
  <c r="G41" i="1"/>
  <c r="F40" i="1" l="1"/>
  <c r="F39" i="1" l="1"/>
  <c r="F41" i="1" s="1"/>
  <c r="H41" i="1"/>
  <c r="F93" i="1"/>
  <c r="H30" i="1"/>
  <c r="I41" i="1"/>
  <c r="F79" i="1" l="1"/>
  <c r="F54" i="1"/>
  <c r="F53" i="1"/>
  <c r="F19" i="1"/>
  <c r="F17" i="1"/>
  <c r="F18" i="1"/>
  <c r="F55" i="1" l="1"/>
  <c r="G88" i="1"/>
  <c r="H80" i="1"/>
  <c r="I80" i="1"/>
  <c r="G80" i="1"/>
  <c r="F24" i="1"/>
  <c r="H88" i="1"/>
  <c r="F78" i="1"/>
  <c r="F75" i="1"/>
  <c r="F58" i="1"/>
  <c r="F59" i="1" s="1"/>
  <c r="F29" i="1"/>
  <c r="H21" i="1"/>
  <c r="H31" i="1" s="1"/>
  <c r="I21" i="1"/>
  <c r="F20" i="1"/>
  <c r="F60" i="1" l="1"/>
  <c r="F25" i="1"/>
  <c r="F87" i="1"/>
  <c r="F80" i="1"/>
  <c r="G81" i="1" l="1"/>
  <c r="G21" i="1" l="1"/>
  <c r="G59" i="1"/>
  <c r="G60" i="1" s="1"/>
  <c r="G89" i="1" l="1"/>
  <c r="F21" i="1"/>
  <c r="F26" i="1"/>
  <c r="I88" i="1"/>
  <c r="F88" i="1" s="1"/>
  <c r="I81" i="1"/>
  <c r="H59" i="1"/>
  <c r="H60" i="1" s="1"/>
  <c r="I59" i="1"/>
  <c r="I60" i="1" s="1"/>
  <c r="I30" i="1"/>
  <c r="I31" i="1" l="1"/>
  <c r="F30" i="1"/>
  <c r="F31" i="1" s="1"/>
  <c r="F76" i="1"/>
  <c r="F81" i="1" s="1"/>
  <c r="H81" i="1"/>
  <c r="H89" i="1" s="1"/>
  <c r="I89" i="1"/>
  <c r="F89" i="1" l="1"/>
</calcChain>
</file>

<file path=xl/sharedStrings.xml><?xml version="1.0" encoding="utf-8"?>
<sst xmlns="http://schemas.openxmlformats.org/spreadsheetml/2006/main" count="243" uniqueCount="161">
  <si>
    <t>№ п/п</t>
  </si>
  <si>
    <t>Наименование</t>
  </si>
  <si>
    <t>Исполнитель мероприятия</t>
  </si>
  <si>
    <t>всего</t>
  </si>
  <si>
    <t>Основное мероприятие 1 муниципальной программы: Развитие эффективных форм работы с семьями</t>
  </si>
  <si>
    <t>1.1.</t>
  </si>
  <si>
    <t>Комитет по образованию                       г. Десногорска</t>
  </si>
  <si>
    <t>1.2.</t>
  </si>
  <si>
    <t>1.3.</t>
  </si>
  <si>
    <t>1.4.</t>
  </si>
  <si>
    <t>Количество приемных родителей, получающих вознаграждение (чел)</t>
  </si>
  <si>
    <t>1.5.</t>
  </si>
  <si>
    <t>1.6.</t>
  </si>
  <si>
    <t>1.7.</t>
  </si>
  <si>
    <t>1.8.</t>
  </si>
  <si>
    <t>Количество опекунов, получающих выплату на содержание детей-сирот(чел)</t>
  </si>
  <si>
    <t>Доля родителей (законных представителей), получающих компенсацию платы, взимаемой с родителей (законных представителей), за присмотр и уход за детьми в образовательных организациях, реализующих образовательные программы дошкольного образования, (%)</t>
  </si>
  <si>
    <t xml:space="preserve">Итого по основному мероприятию 1 муниципальной программы </t>
  </si>
  <si>
    <t>Основное мероприятие 2 муниципальной программы:Социальная поддержка</t>
  </si>
  <si>
    <t>1.9.</t>
  </si>
  <si>
    <t>1.10.</t>
  </si>
  <si>
    <t>1.11.</t>
  </si>
  <si>
    <t>1.12.</t>
  </si>
  <si>
    <t>Численность педагогических работников, которым предоставлена компенсация расходов по оплате жилых помещений, отопления и освещения(чел)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</si>
  <si>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</t>
  </si>
  <si>
    <t>Итого по основному мероприятию 2  муниципальной программы</t>
  </si>
  <si>
    <t>Наличие системы информирования населения о реализации мероприятий в сфере опеки и попечительства (да/нет)</t>
  </si>
  <si>
    <t>Итого по основному мероприятию 3 муниципальной программы</t>
  </si>
  <si>
    <t>х</t>
  </si>
  <si>
    <t>Областной бюджет</t>
  </si>
  <si>
    <t>2. Подпрограмма  1 муниципальной программы:«Развитие дошкольного образования»</t>
  </si>
  <si>
    <t>Цель1 подпрограммы 1: Повышение доступности и качества дошкольного образования в муниципальном образовании «город Десногорск» Смоленской области</t>
  </si>
  <si>
    <t>Местный бюджет</t>
  </si>
  <si>
    <t>2.1.</t>
  </si>
  <si>
    <t>2.2.</t>
  </si>
  <si>
    <t>2.3.</t>
  </si>
  <si>
    <t>2.4.</t>
  </si>
  <si>
    <t>2.5.</t>
  </si>
  <si>
    <t xml:space="preserve">Местный бюджет </t>
  </si>
  <si>
    <t>Итого по подпрограмме 1</t>
  </si>
  <si>
    <t>Областной и местный бюджет</t>
  </si>
  <si>
    <t>3. Подпрограмма 2 муниципальной программы : «Развитие общего образования»</t>
  </si>
  <si>
    <t>3.1.</t>
  </si>
  <si>
    <t>Удельный вес учащихся  общеобразовательных организаций, обучающихся в профильных классах на третьей ступени образования от общей численности учащихся третьей ступени образования (%)</t>
  </si>
  <si>
    <t>Итого по основному мероприятию 1 подпрограммы 2</t>
  </si>
  <si>
    <t>Комитет по образованию
г.Десногорска
Муниципальные бюджетные
образовательные учреждения</t>
  </si>
  <si>
    <t>Итого по основному мероприятию 2 подпрограммы 2</t>
  </si>
  <si>
    <t>Комитет по образованию
г.Десногорска
Муниципальные бюджетные
образовательные учреждения</t>
  </si>
  <si>
    <t>4. Подпрограмма 3 муниципальной программы: «Развитие системы дополнительного образования в сфере образования»</t>
  </si>
  <si>
    <t>4.1.</t>
  </si>
  <si>
    <t>Удельный вес детей в возрасте от 5 до 18 лет, охваченных программами дополнительного образования от общего числа детей в возрасте от 5 до 18 лет (%)</t>
  </si>
  <si>
    <t>4.2.</t>
  </si>
  <si>
    <t>Итого по  подпрограмме 3</t>
  </si>
  <si>
    <t xml:space="preserve">5. Подпрограмма 4  муниципальной программы: «Организация отдыха и  оздоровления детей и подростков» </t>
  </si>
  <si>
    <t>Основное мероприятие 1 цели 1 подпрограммы 4: Обеспечение содержания детей и подростков в лагерях с дневным пребыванием</t>
  </si>
  <si>
    <t>5.1.</t>
  </si>
  <si>
    <t>5.2.</t>
  </si>
  <si>
    <t>Комитет по образованию
г.Десногорска
Муниципальные бюджетные
образовательные учреждения 
Муниципальное бюджетное образовательное учреждение дополнительного образования детей</t>
  </si>
  <si>
    <t>Итого по основному мероприятию 1 подпрограммы 4</t>
  </si>
  <si>
    <t xml:space="preserve">Комитет по образованию  
г.Десногорска
</t>
  </si>
  <si>
    <t>Всего по обеспечивающей подпрограмме</t>
  </si>
  <si>
    <t>Комитет по образованию                                  г. Десногорска</t>
  </si>
  <si>
    <t>Итого по трем основным мероприятиям  муниципальной программы</t>
  </si>
  <si>
    <t>Охват учащихся общеобразовательных организаций горячим питанием (%)</t>
  </si>
  <si>
    <t>3.2</t>
  </si>
  <si>
    <t>3.3</t>
  </si>
  <si>
    <t>3.4</t>
  </si>
  <si>
    <t>3.5</t>
  </si>
  <si>
    <t>3.6</t>
  </si>
  <si>
    <t>Численность детей-сирот, переданных на воспитание в приемную семью(чел)</t>
  </si>
  <si>
    <t>Основное мероприятие 1  цели 1  подпрограммы1: обеспечение государственных гарантий доступности  дошкольного образования</t>
  </si>
  <si>
    <t>Удельный вес учащихся  общеобразовательных организаций, которым предоставлена возможность обучаться в соответствии с современными требованиями, в общей численности учащихся (%)</t>
  </si>
  <si>
    <t>Удельный вес выпускников общеобразовательных организаций, не сдавших единый государственный экзамен от общей численности выпускников общеобразовательных организаций (%)</t>
  </si>
  <si>
    <t>Удельный вес учащихся   общеобразовательных организаций, обучающихся в соответствии с федеральными государственными образовательными стандартами от общей численности учащихся общеобразовательных организаций (%)</t>
  </si>
  <si>
    <t xml:space="preserve">Цель 1 подпрограммы 3: повышение качества и доступности дополнительного образования детей </t>
  </si>
  <si>
    <t>Цель 1 подпрограммы 4: повышение качества и доступности организованного отдыха и оздоровления детей и подростков в каникулярный период,  развитие наиболее экономичных и эффективных форм отдыха и оздоровления детей и подростков</t>
  </si>
  <si>
    <t>да</t>
  </si>
  <si>
    <t>×</t>
  </si>
  <si>
    <t>Удельный вес числа инструктивно-методических ресурсов, разработанных в рамках программы, к которым предоставлен доступ в сети Интернет, в общем числе инструктивно-методических ресурсов, разработанных в рамках Программы</t>
  </si>
  <si>
    <t>Количество проведенных городских мероприятий</t>
  </si>
  <si>
    <t>Уровень информированности о реализации мероприятий по развитию сферы образования в рамках реализацииПрограммы, в том числе о мероприятиях по модернизации общего образования, и их влиянии на доступность качественных услуг населению на всех уровнях образования</t>
  </si>
  <si>
    <t>Основное мероприятие 2  цели 1 подпрограммы 2: вознаграждение за выполнение функций классного руководителя</t>
  </si>
  <si>
    <t xml:space="preserve">Численность  детей в возрасте от 7 до 18 лет, охваченных отдыхом и оздоровлением в лагерях с дневным пребыванием </t>
  </si>
  <si>
    <t>3.7.</t>
  </si>
  <si>
    <t>Удельный вес педагогов до 30 лет от общей численности педагогов в общеобразовательных организациях</t>
  </si>
  <si>
    <t>местный бюджет</t>
  </si>
  <si>
    <t>областной бюджет</t>
  </si>
  <si>
    <t xml:space="preserve">Планируемое значение показателя реализации муниципальной программы на очередной финансовый год и плановый период </t>
  </si>
  <si>
    <t>-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</si>
  <si>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</si>
  <si>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Основное мероприятие 1 Цель 1 подпрограммы 2:  Обеспечение общедоступного бесплатного начального общего образования, основного общего, среднего общего образования.</t>
  </si>
  <si>
    <t>Обеспечение государственных гарантий реализации прав на получение общедоступного бесплатного начального общего образования, основного общего, среднего общего образования.</t>
  </si>
  <si>
    <t>Выплата вознаграждения за выполнение функций классного руководителя</t>
  </si>
  <si>
    <t>Основное мероприятие 1 цели 1 подпрограммы 3:  обеспечение предоставления  дополнительного образования детей</t>
  </si>
  <si>
    <t>Расходы на обеспечение функции органов местного самоупраления</t>
  </si>
  <si>
    <t>Выплата денежных средств на содержание ребенка, переданного на воспитание  в приемную семью</t>
  </si>
  <si>
    <t>Выплата вознаграждения, причитающегося  приемным родителям</t>
  </si>
  <si>
    <t>Выплата ежемесячных денежныхсредств на содержание ребенка, находящегося под опекой (попечительством)</t>
  </si>
  <si>
    <t>Компенсация платы, взимаемой с родителей (законных представителей), за присмотр и уход за детьми в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</si>
  <si>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Ежемесячная денежная компенсация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обучающихся в муниципальных образовательных учреждениях</t>
  </si>
  <si>
    <t>Расходы на организацию и осуществление деятельности по опеке и попечительству</t>
  </si>
  <si>
    <t xml:space="preserve">Областной бюджет </t>
  </si>
  <si>
    <t>Итого по подпрограмме 2</t>
  </si>
  <si>
    <t>3.11.</t>
  </si>
  <si>
    <t>Основное мероприятие 3 муниципальной программы: Организация и осуществление деятельности по опеке и попечительству</t>
  </si>
  <si>
    <t>Расходы на обеспечение деятельности муниципальных учреждений</t>
  </si>
  <si>
    <t>Источник финансовогообеспечения (расшифровать)</t>
  </si>
  <si>
    <t xml:space="preserve">Всего </t>
  </si>
  <si>
    <t>Расходы на содержание и организацию лагеря с дневным пребыванием</t>
  </si>
  <si>
    <t xml:space="preserve">Цель 1 подпрограммы 2: Повышение доступности и качества общего образования в соответствии с  запросами  населения </t>
  </si>
  <si>
    <t>Областной  и местный бюджет</t>
  </si>
  <si>
    <t>Областной  бюджет</t>
  </si>
  <si>
    <t>Итого по подпрограмме 4</t>
  </si>
  <si>
    <t>Расходы на организацию отдыха детей в лагерях дневного пребывания в каникулярное время</t>
  </si>
  <si>
    <t>5.3.</t>
  </si>
  <si>
    <t>5.4.</t>
  </si>
  <si>
    <t>5.5.</t>
  </si>
  <si>
    <t>Субсидия на организацию отдыха детей в загородных детских оздоровительных лагерях в каникулярное время</t>
  </si>
  <si>
    <t>5.6.</t>
  </si>
  <si>
    <t>Объем бюджетных ассигнований, предусмотренных в бюджете муниципального образования</t>
  </si>
  <si>
    <t>Основное мероприятие 2 цели 1 подпрограммы 4: Обеспечение содержания детей и подростков в загородных оздоровительных лагерях в каникулярное время</t>
  </si>
  <si>
    <t>Итого по основному мероприятию 2 подпрограммы 4</t>
  </si>
  <si>
    <t>Областной, местный бюджет</t>
  </si>
  <si>
    <t>+</t>
  </si>
  <si>
    <t>#215</t>
  </si>
  <si>
    <t>#206</t>
  </si>
  <si>
    <t>#203</t>
  </si>
  <si>
    <t>#210</t>
  </si>
  <si>
    <t>#214</t>
  </si>
  <si>
    <t>#205</t>
  </si>
  <si>
    <t>3.12.</t>
  </si>
  <si>
    <t>6.1.</t>
  </si>
  <si>
    <t>6.2.</t>
  </si>
  <si>
    <t>6.3.</t>
  </si>
  <si>
    <t>6.4.</t>
  </si>
  <si>
    <t xml:space="preserve"> Численность  детей в возрасте от 7 до 18 лет, охваченных организованными формами отдыха </t>
  </si>
  <si>
    <t>Численность детей в возрасте от 3 до 7 лет, которым предоставлена возможность получать услуги дошкольного образования (чел.)</t>
  </si>
  <si>
    <t>Число воспитанников дошкольных образовательных учреждений в расчете на 1 педагогического работника (чел)</t>
  </si>
  <si>
    <t>Удельный вес численности дошкольников, обучающихся по образовательным программам дошкольного образования, соответствующим требованиям федерального государственного образовательного стандарта дошкольного образования, в общем числе дошкольников, обучающихся по образовательным программам дошкольного образования (%)</t>
  </si>
  <si>
    <t xml:space="preserve">  5. Обеспечивающая подпрограмма </t>
  </si>
  <si>
    <t>Численность детей в возрасте от 1 до 7 лет, охваченных программой дошкольного образования (чел)</t>
  </si>
  <si>
    <t>Основное мероприятие 1: Обеспечение организационных условий для реализации муниципальной программы</t>
  </si>
  <si>
    <t>Численность педагогических работников, выполняющих функции классного руководителя (чел)</t>
  </si>
  <si>
    <t>2.6.</t>
  </si>
  <si>
    <t>3.8.</t>
  </si>
  <si>
    <t>3.9.</t>
  </si>
  <si>
    <t>очередной финансовый год (2019)</t>
  </si>
  <si>
    <t>1-й год планового периода (2020)</t>
  </si>
  <si>
    <t>2-й год планового периода (2021)</t>
  </si>
  <si>
    <t>Объем средств на реализацию муниципальной программы на очередной финансовый год и плановый период
 ( руб.)</t>
  </si>
  <si>
    <t>Цель 1 муниципальной программы: Реализация главных приоритетов государственной политики, направленных на обеспечение общедоступного и бесплатного образования, 
обеспечение высокого качества образования в соответствии с  запросами населения</t>
  </si>
  <si>
    <t>Удельный вес учителей, участвующих в реализации ФГОС, от общей численности педагогов</t>
  </si>
  <si>
    <t>1.13.</t>
  </si>
  <si>
    <t>Комитет по образованию
г.Десногорска
Муниципальные бюджетные дошкольные образовательные учреждения</t>
  </si>
  <si>
    <t xml:space="preserve">Приложение к постановлению Администрации муниципального образования «город Десногорск» Смоленской области </t>
  </si>
  <si>
    <t>Приложение № 2 к муниципальной программе «Развитие образования в муниципальном образовании «город Десногорск» Смоленской области</t>
  </si>
  <si>
    <t>ПЛАН
реализации муниципальной программы 
«Развитие образования в муниципальном образовании «город Десногорск» Смоленской области»</t>
  </si>
  <si>
    <t>Областной и  местный бюджет</t>
  </si>
  <si>
    <t>4.3.</t>
  </si>
  <si>
    <t>Расходы на обеспечение мер по повышению заработной платы педагогическим работникам муниципальных учреждений дополнительного образования детей</t>
  </si>
  <si>
    <t>от __27.12.2019_______ № _1478_____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</si>
</sst>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83">
    <xf numFmtId="0" fontId="0" fillId="0" borderId="0" xfId="0"/>
    <xf numFmtId="0" fontId="1" fillId="0" borderId="0" xfId="0" applyFont="1" applyFill="1"/>
    <xf numFmtId="0" fontId="1" fillId="0" borderId="3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2" fontId="1" fillId="0" borderId="1" xfId="0" applyNumberFormat="1" applyFont="1" applyFill="1" applyBorder="1"/>
    <xf numFmtId="0" fontId="1" fillId="0" borderId="8" xfId="0" applyFont="1" applyFill="1" applyBorder="1" applyAlignment="1">
      <alignment horizontal="center" vertical="center"/>
    </xf>
    <xf numFmtId="0" fontId="1" fillId="0" borderId="20" xfId="0" applyFont="1" applyFill="1" applyBorder="1"/>
    <xf numFmtId="2" fontId="1" fillId="0" borderId="27" xfId="0" applyNumberFormat="1" applyFont="1" applyFill="1" applyBorder="1"/>
    <xf numFmtId="0" fontId="1" fillId="0" borderId="1" xfId="0" applyFont="1" applyFill="1" applyBorder="1"/>
    <xf numFmtId="4" fontId="2" fillId="0" borderId="1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2" fontId="1" fillId="0" borderId="27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1" fillId="0" borderId="15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/>
    <xf numFmtId="4" fontId="2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6" fontId="1" fillId="0" borderId="8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1" fillId="0" borderId="31" xfId="0" applyFont="1" applyFill="1" applyBorder="1"/>
    <xf numFmtId="164" fontId="2" fillId="0" borderId="23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9" xfId="0" applyFont="1" applyFill="1" applyBorder="1"/>
    <xf numFmtId="0" fontId="1" fillId="0" borderId="18" xfId="0" applyFont="1" applyFill="1" applyBorder="1"/>
    <xf numFmtId="0" fontId="1" fillId="0" borderId="2" xfId="0" applyFont="1" applyFill="1" applyBorder="1"/>
    <xf numFmtId="0" fontId="1" fillId="0" borderId="16" xfId="0" applyFont="1" applyFill="1" applyBorder="1"/>
    <xf numFmtId="4" fontId="1" fillId="0" borderId="2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0" fontId="1" fillId="0" borderId="13" xfId="0" applyFont="1" applyFill="1" applyBorder="1"/>
    <xf numFmtId="4" fontId="2" fillId="0" borderId="6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64" fontId="2" fillId="0" borderId="29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/>
    <xf numFmtId="0" fontId="1" fillId="0" borderId="18" xfId="0" applyFont="1" applyFill="1" applyBorder="1" applyAlignment="1">
      <alignment horizontal="center" vertical="center" wrapText="1"/>
    </xf>
    <xf numFmtId="164" fontId="2" fillId="0" borderId="37" xfId="0" applyNumberFormat="1" applyFont="1" applyFill="1" applyBorder="1" applyAlignment="1">
      <alignment horizontal="center" vertical="center"/>
    </xf>
    <xf numFmtId="164" fontId="2" fillId="0" borderId="30" xfId="0" applyNumberFormat="1" applyFont="1" applyFill="1" applyBorder="1" applyAlignment="1">
      <alignment horizontal="center" vertical="center"/>
    </xf>
    <xf numFmtId="0" fontId="1" fillId="0" borderId="3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3" fillId="0" borderId="9" xfId="0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1" fillId="0" borderId="0" xfId="0" applyNumberFormat="1" applyFont="1" applyFill="1"/>
    <xf numFmtId="0" fontId="1" fillId="0" borderId="14" xfId="0" applyFont="1" applyFill="1" applyBorder="1" applyAlignment="1">
      <alignment horizontal="center" vertical="center" wrapText="1"/>
    </xf>
    <xf numFmtId="0" fontId="1" fillId="0" borderId="29" xfId="0" applyFont="1" applyFill="1" applyBorder="1"/>
    <xf numFmtId="0" fontId="1" fillId="0" borderId="5" xfId="0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/>
    </xf>
    <xf numFmtId="164" fontId="1" fillId="0" borderId="2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FF"/>
      <color rgb="FF00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10"/>
  <sheetViews>
    <sheetView tabSelected="1" view="pageBreakPreview" zoomScale="60" zoomScaleNormal="60" workbookViewId="0">
      <selection activeCell="U6" sqref="U6"/>
    </sheetView>
  </sheetViews>
  <sheetFormatPr defaultColWidth="9.140625" defaultRowHeight="18.75" x14ac:dyDescent="0.3"/>
  <cols>
    <col min="1" max="1" width="8.42578125" style="1" customWidth="1"/>
    <col min="2" max="2" width="7.42578125" style="1" customWidth="1"/>
    <col min="3" max="3" width="66.140625" style="1" customWidth="1"/>
    <col min="4" max="4" width="27.140625" style="1" customWidth="1"/>
    <col min="5" max="5" width="22.140625" style="1" customWidth="1"/>
    <col min="6" max="12" width="17.140625" style="1" customWidth="1"/>
    <col min="13" max="13" width="10.140625" style="1" bestFit="1" customWidth="1"/>
    <col min="14" max="16384" width="9.140625" style="1"/>
  </cols>
  <sheetData>
    <row r="2" spans="2:13" ht="63" customHeight="1" x14ac:dyDescent="0.3">
      <c r="I2" s="166" t="s">
        <v>154</v>
      </c>
      <c r="J2" s="166"/>
      <c r="K2" s="166"/>
      <c r="L2" s="166"/>
      <c r="M2" s="83"/>
    </row>
    <row r="3" spans="2:13" ht="20.25" customHeight="1" x14ac:dyDescent="0.3">
      <c r="I3" s="104" t="s">
        <v>160</v>
      </c>
      <c r="J3" s="104"/>
      <c r="K3" s="104"/>
    </row>
    <row r="4" spans="2:13" x14ac:dyDescent="0.3">
      <c r="I4" s="96"/>
      <c r="J4" s="96"/>
      <c r="K4" s="96"/>
    </row>
    <row r="5" spans="2:13" ht="63" customHeight="1" x14ac:dyDescent="0.3">
      <c r="I5" s="123" t="s">
        <v>155</v>
      </c>
      <c r="J5" s="123"/>
      <c r="K5" s="123"/>
      <c r="L5" s="123"/>
    </row>
    <row r="6" spans="2:13" ht="62.1" customHeight="1" x14ac:dyDescent="0.3">
      <c r="C6" s="105" t="s">
        <v>156</v>
      </c>
      <c r="D6" s="105"/>
      <c r="E6" s="105"/>
      <c r="F6" s="105"/>
      <c r="G6" s="105"/>
      <c r="H6" s="105"/>
      <c r="I6" s="105"/>
      <c r="J6" s="105"/>
      <c r="K6" s="105"/>
      <c r="L6" s="105"/>
    </row>
    <row r="7" spans="2:13" ht="19.5" thickBot="1" x14ac:dyDescent="0.35"/>
    <row r="8" spans="2:13" ht="59.45" customHeight="1" x14ac:dyDescent="0.3">
      <c r="B8" s="113" t="s">
        <v>0</v>
      </c>
      <c r="C8" s="115" t="s">
        <v>1</v>
      </c>
      <c r="D8" s="117" t="s">
        <v>2</v>
      </c>
      <c r="E8" s="119" t="s">
        <v>106</v>
      </c>
      <c r="F8" s="121" t="s">
        <v>149</v>
      </c>
      <c r="G8" s="121"/>
      <c r="H8" s="121"/>
      <c r="I8" s="121"/>
      <c r="J8" s="117" t="s">
        <v>87</v>
      </c>
      <c r="K8" s="117"/>
      <c r="L8" s="122"/>
    </row>
    <row r="9" spans="2:13" ht="75.75" thickBot="1" x14ac:dyDescent="0.35">
      <c r="B9" s="114"/>
      <c r="C9" s="116"/>
      <c r="D9" s="118"/>
      <c r="E9" s="120"/>
      <c r="F9" s="74" t="s">
        <v>3</v>
      </c>
      <c r="G9" s="76" t="s">
        <v>146</v>
      </c>
      <c r="H9" s="76" t="s">
        <v>147</v>
      </c>
      <c r="I9" s="76" t="s">
        <v>148</v>
      </c>
      <c r="J9" s="76" t="s">
        <v>146</v>
      </c>
      <c r="K9" s="76" t="s">
        <v>147</v>
      </c>
      <c r="L9" s="76" t="s">
        <v>148</v>
      </c>
    </row>
    <row r="10" spans="2:13" x14ac:dyDescent="0.3">
      <c r="B10" s="28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  <c r="H10" s="2">
        <v>7</v>
      </c>
      <c r="I10" s="2">
        <v>8</v>
      </c>
      <c r="J10" s="2">
        <v>9</v>
      </c>
      <c r="K10" s="2">
        <v>10</v>
      </c>
      <c r="L10" s="45">
        <v>11</v>
      </c>
    </row>
    <row r="11" spans="2:13" ht="39.6" customHeight="1" x14ac:dyDescent="0.3">
      <c r="B11" s="106" t="s">
        <v>150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8"/>
    </row>
    <row r="12" spans="2:13" x14ac:dyDescent="0.3">
      <c r="B12" s="109" t="s">
        <v>4</v>
      </c>
      <c r="C12" s="110"/>
      <c r="D12" s="110"/>
      <c r="E12" s="110"/>
      <c r="F12" s="110"/>
      <c r="G12" s="110"/>
      <c r="H12" s="110"/>
      <c r="I12" s="111"/>
      <c r="J12" s="111"/>
      <c r="K12" s="110"/>
      <c r="L12" s="112"/>
    </row>
    <row r="13" spans="2:13" ht="68.25" customHeight="1" x14ac:dyDescent="0.3">
      <c r="B13" s="7" t="s">
        <v>5</v>
      </c>
      <c r="C13" s="82" t="s">
        <v>69</v>
      </c>
      <c r="D13" s="82" t="s">
        <v>61</v>
      </c>
      <c r="E13" s="82" t="s">
        <v>28</v>
      </c>
      <c r="F13" s="3"/>
      <c r="G13" s="3"/>
      <c r="H13" s="3"/>
      <c r="I13" s="3"/>
      <c r="J13" s="4">
        <v>18</v>
      </c>
      <c r="K13" s="4">
        <v>18</v>
      </c>
      <c r="L13" s="46">
        <v>18</v>
      </c>
    </row>
    <row r="14" spans="2:13" ht="63" customHeight="1" x14ac:dyDescent="0.3">
      <c r="B14" s="7" t="s">
        <v>7</v>
      </c>
      <c r="C14" s="82" t="s">
        <v>10</v>
      </c>
      <c r="D14" s="82" t="s">
        <v>6</v>
      </c>
      <c r="E14" s="82" t="s">
        <v>28</v>
      </c>
      <c r="F14" s="3"/>
      <c r="G14" s="3"/>
      <c r="H14" s="3"/>
      <c r="I14" s="3"/>
      <c r="J14" s="4">
        <v>17</v>
      </c>
      <c r="K14" s="4">
        <v>17</v>
      </c>
      <c r="L14" s="84">
        <v>17</v>
      </c>
    </row>
    <row r="15" spans="2:13" ht="64.5" customHeight="1" x14ac:dyDescent="0.3">
      <c r="B15" s="7" t="s">
        <v>8</v>
      </c>
      <c r="C15" s="82" t="s">
        <v>15</v>
      </c>
      <c r="D15" s="82" t="s">
        <v>6</v>
      </c>
      <c r="E15" s="82" t="s">
        <v>28</v>
      </c>
      <c r="F15" s="3"/>
      <c r="G15" s="3"/>
      <c r="H15" s="3"/>
      <c r="I15" s="3"/>
      <c r="J15" s="4">
        <v>48</v>
      </c>
      <c r="K15" s="4">
        <v>48</v>
      </c>
      <c r="L15" s="46">
        <v>48</v>
      </c>
    </row>
    <row r="16" spans="2:13" ht="95.1" customHeight="1" x14ac:dyDescent="0.3">
      <c r="B16" s="7" t="s">
        <v>9</v>
      </c>
      <c r="C16" s="82" t="s">
        <v>16</v>
      </c>
      <c r="D16" s="82" t="s">
        <v>6</v>
      </c>
      <c r="E16" s="82" t="s">
        <v>28</v>
      </c>
      <c r="F16" s="3"/>
      <c r="G16" s="3"/>
      <c r="H16" s="3"/>
      <c r="I16" s="3"/>
      <c r="J16" s="4">
        <v>13</v>
      </c>
      <c r="K16" s="4">
        <v>13</v>
      </c>
      <c r="L16" s="46">
        <v>13</v>
      </c>
    </row>
    <row r="17" spans="1:12" ht="56.25" x14ac:dyDescent="0.3">
      <c r="A17" s="1" t="s">
        <v>128</v>
      </c>
      <c r="B17" s="7" t="s">
        <v>11</v>
      </c>
      <c r="C17" s="82" t="s">
        <v>95</v>
      </c>
      <c r="D17" s="82" t="s">
        <v>6</v>
      </c>
      <c r="E17" s="82" t="s">
        <v>29</v>
      </c>
      <c r="F17" s="34">
        <f>G17+H17+I17</f>
        <v>5501.2</v>
      </c>
      <c r="G17" s="34">
        <v>1778.2</v>
      </c>
      <c r="H17" s="34">
        <v>1861.5</v>
      </c>
      <c r="I17" s="34">
        <v>1861.5</v>
      </c>
      <c r="J17" s="4"/>
      <c r="K17" s="4"/>
      <c r="L17" s="46"/>
    </row>
    <row r="18" spans="1:12" ht="56.25" x14ac:dyDescent="0.3">
      <c r="A18" s="1" t="s">
        <v>124</v>
      </c>
      <c r="B18" s="7" t="s">
        <v>12</v>
      </c>
      <c r="C18" s="82" t="s">
        <v>96</v>
      </c>
      <c r="D18" s="82" t="s">
        <v>6</v>
      </c>
      <c r="E18" s="82" t="s">
        <v>29</v>
      </c>
      <c r="F18" s="34">
        <f>G18+H18+I18</f>
        <v>2426.1</v>
      </c>
      <c r="G18" s="34">
        <v>748.3</v>
      </c>
      <c r="H18" s="34">
        <v>838.9</v>
      </c>
      <c r="I18" s="34">
        <v>838.9</v>
      </c>
      <c r="J18" s="4"/>
      <c r="K18" s="4"/>
      <c r="L18" s="46"/>
    </row>
    <row r="19" spans="1:12" ht="60.75" customHeight="1" x14ac:dyDescent="0.3">
      <c r="A19" s="1" t="s">
        <v>129</v>
      </c>
      <c r="B19" s="7" t="s">
        <v>13</v>
      </c>
      <c r="C19" s="82" t="s">
        <v>97</v>
      </c>
      <c r="D19" s="82" t="s">
        <v>6</v>
      </c>
      <c r="E19" s="82" t="s">
        <v>29</v>
      </c>
      <c r="F19" s="34">
        <f t="shared" ref="F19:F20" si="0">G19+H19+I19</f>
        <v>13753.3</v>
      </c>
      <c r="G19" s="34">
        <v>4259.5</v>
      </c>
      <c r="H19" s="34">
        <v>4746.8999999999996</v>
      </c>
      <c r="I19" s="34">
        <v>4746.8999999999996</v>
      </c>
      <c r="J19" s="4"/>
      <c r="K19" s="4"/>
      <c r="L19" s="46"/>
    </row>
    <row r="20" spans="1:12" ht="98.45" customHeight="1" thickBot="1" x14ac:dyDescent="0.35">
      <c r="A20" s="1" t="s">
        <v>127</v>
      </c>
      <c r="B20" s="5" t="s">
        <v>14</v>
      </c>
      <c r="C20" s="80" t="s">
        <v>98</v>
      </c>
      <c r="D20" s="80" t="s">
        <v>6</v>
      </c>
      <c r="E20" s="80" t="s">
        <v>29</v>
      </c>
      <c r="F20" s="36">
        <f t="shared" si="0"/>
        <v>3880.7000000000003</v>
      </c>
      <c r="G20" s="36">
        <v>1080.9000000000001</v>
      </c>
      <c r="H20" s="36">
        <v>1399.9</v>
      </c>
      <c r="I20" s="36">
        <v>1399.9</v>
      </c>
      <c r="J20" s="47"/>
      <c r="K20" s="47"/>
      <c r="L20" s="48"/>
    </row>
    <row r="21" spans="1:12" ht="38.25" thickBot="1" x14ac:dyDescent="0.35">
      <c r="B21" s="127" t="s">
        <v>17</v>
      </c>
      <c r="C21" s="128"/>
      <c r="D21" s="12"/>
      <c r="E21" s="35" t="s">
        <v>29</v>
      </c>
      <c r="F21" s="37">
        <f>SUM(F17:F20)</f>
        <v>25561.3</v>
      </c>
      <c r="G21" s="38">
        <f>SUM(G17:G20)</f>
        <v>7866.9</v>
      </c>
      <c r="H21" s="38">
        <f t="shared" ref="H21:I21" si="1">SUM(H17:H20)</f>
        <v>8847.1999999999989</v>
      </c>
      <c r="I21" s="39">
        <f t="shared" si="1"/>
        <v>8847.1999999999989</v>
      </c>
      <c r="J21" s="49"/>
      <c r="K21" s="50"/>
      <c r="L21" s="51"/>
    </row>
    <row r="22" spans="1:12" x14ac:dyDescent="0.3">
      <c r="B22" s="158" t="s">
        <v>18</v>
      </c>
      <c r="C22" s="159"/>
      <c r="D22" s="159"/>
      <c r="E22" s="159"/>
      <c r="F22" s="159"/>
      <c r="G22" s="159"/>
      <c r="H22" s="159"/>
      <c r="I22" s="159"/>
      <c r="J22" s="159"/>
      <c r="K22" s="159"/>
      <c r="L22" s="160"/>
    </row>
    <row r="23" spans="1:12" ht="56.25" x14ac:dyDescent="0.3">
      <c r="B23" s="7" t="s">
        <v>19</v>
      </c>
      <c r="C23" s="82" t="s">
        <v>23</v>
      </c>
      <c r="D23" s="95" t="s">
        <v>6</v>
      </c>
      <c r="E23" s="82" t="s">
        <v>28</v>
      </c>
      <c r="F23" s="3"/>
      <c r="G23" s="3"/>
      <c r="H23" s="3"/>
      <c r="I23" s="14"/>
      <c r="J23" s="4">
        <v>1</v>
      </c>
      <c r="K23" s="4">
        <v>1</v>
      </c>
      <c r="L23" s="46">
        <v>1</v>
      </c>
    </row>
    <row r="24" spans="1:12" ht="80.45" customHeight="1" x14ac:dyDescent="0.3">
      <c r="A24" s="1" t="s">
        <v>126</v>
      </c>
      <c r="B24" s="7" t="s">
        <v>20</v>
      </c>
      <c r="C24" s="82" t="s">
        <v>24</v>
      </c>
      <c r="D24" s="95" t="s">
        <v>6</v>
      </c>
      <c r="E24" s="82" t="s">
        <v>29</v>
      </c>
      <c r="F24" s="36">
        <f t="shared" ref="F24:F25" si="2">G24+H24+I24</f>
        <v>43.2</v>
      </c>
      <c r="G24" s="36">
        <v>14.4</v>
      </c>
      <c r="H24" s="36">
        <v>14.4</v>
      </c>
      <c r="I24" s="36">
        <v>14.4</v>
      </c>
      <c r="J24" s="4"/>
      <c r="K24" s="4"/>
      <c r="L24" s="46"/>
    </row>
    <row r="25" spans="1:12" ht="125.1" customHeight="1" thickBot="1" x14ac:dyDescent="0.35">
      <c r="A25" s="1" t="s">
        <v>125</v>
      </c>
      <c r="B25" s="5" t="s">
        <v>21</v>
      </c>
      <c r="C25" s="80" t="s">
        <v>99</v>
      </c>
      <c r="D25" s="80" t="s">
        <v>6</v>
      </c>
      <c r="E25" s="80" t="s">
        <v>29</v>
      </c>
      <c r="F25" s="36">
        <f t="shared" si="2"/>
        <v>0</v>
      </c>
      <c r="G25" s="36"/>
      <c r="H25" s="36"/>
      <c r="I25" s="36"/>
      <c r="J25" s="47"/>
      <c r="K25" s="47"/>
      <c r="L25" s="48"/>
    </row>
    <row r="26" spans="1:12" ht="38.25" thickBot="1" x14ac:dyDescent="0.35">
      <c r="B26" s="127" t="s">
        <v>25</v>
      </c>
      <c r="C26" s="128"/>
      <c r="D26" s="12"/>
      <c r="E26" s="35" t="s">
        <v>40</v>
      </c>
      <c r="F26" s="37">
        <f>SUM(F24:F25)</f>
        <v>43.2</v>
      </c>
      <c r="G26" s="38">
        <f>G24+G25</f>
        <v>14.4</v>
      </c>
      <c r="H26" s="38">
        <f>H24+H25</f>
        <v>14.4</v>
      </c>
      <c r="I26" s="65">
        <f>I24+I25</f>
        <v>14.4</v>
      </c>
      <c r="J26" s="50"/>
      <c r="K26" s="50"/>
      <c r="L26" s="51"/>
    </row>
    <row r="27" spans="1:12" x14ac:dyDescent="0.3">
      <c r="B27" s="174" t="s">
        <v>104</v>
      </c>
      <c r="C27" s="175"/>
      <c r="D27" s="175"/>
      <c r="E27" s="175"/>
      <c r="F27" s="175"/>
      <c r="G27" s="175"/>
      <c r="H27" s="175"/>
      <c r="I27" s="175"/>
      <c r="J27" s="175"/>
      <c r="K27" s="175"/>
      <c r="L27" s="176"/>
    </row>
    <row r="28" spans="1:12" ht="66.75" customHeight="1" x14ac:dyDescent="0.3">
      <c r="B28" s="7" t="s">
        <v>22</v>
      </c>
      <c r="C28" s="82" t="s">
        <v>26</v>
      </c>
      <c r="D28" s="82" t="s">
        <v>6</v>
      </c>
      <c r="E28" s="82" t="s">
        <v>28</v>
      </c>
      <c r="F28" s="3"/>
      <c r="G28" s="3"/>
      <c r="H28" s="3"/>
      <c r="I28" s="3"/>
      <c r="J28" s="4" t="s">
        <v>76</v>
      </c>
      <c r="K28" s="4" t="s">
        <v>76</v>
      </c>
      <c r="L28" s="46" t="s">
        <v>76</v>
      </c>
    </row>
    <row r="29" spans="1:12" ht="57" thickBot="1" x14ac:dyDescent="0.35">
      <c r="B29" s="73" t="s">
        <v>152</v>
      </c>
      <c r="C29" s="76" t="s">
        <v>100</v>
      </c>
      <c r="D29" s="76" t="s">
        <v>6</v>
      </c>
      <c r="E29" s="76" t="s">
        <v>29</v>
      </c>
      <c r="F29" s="63">
        <f>G29+H29+I29</f>
        <v>4247.1120000000001</v>
      </c>
      <c r="G29" s="63">
        <v>1231.3119999999999</v>
      </c>
      <c r="H29" s="63">
        <v>1480.8</v>
      </c>
      <c r="I29" s="63">
        <v>1535</v>
      </c>
      <c r="J29" s="74"/>
      <c r="K29" s="74"/>
      <c r="L29" s="64"/>
    </row>
    <row r="30" spans="1:12" ht="38.25" thickBot="1" x14ac:dyDescent="0.35">
      <c r="B30" s="177" t="s">
        <v>27</v>
      </c>
      <c r="C30" s="178"/>
      <c r="D30" s="77"/>
      <c r="E30" s="77" t="s">
        <v>111</v>
      </c>
      <c r="F30" s="85">
        <f>G30+H30+I30</f>
        <v>4247.1120000000001</v>
      </c>
      <c r="G30" s="85">
        <f>G29</f>
        <v>1231.3119999999999</v>
      </c>
      <c r="H30" s="85">
        <f>H29</f>
        <v>1480.8</v>
      </c>
      <c r="I30" s="85">
        <f t="shared" ref="I30" si="3">I29</f>
        <v>1535</v>
      </c>
      <c r="J30" s="61"/>
      <c r="K30" s="61"/>
      <c r="L30" s="62"/>
    </row>
    <row r="31" spans="1:12" ht="38.25" thickBot="1" x14ac:dyDescent="0.35">
      <c r="B31" s="127" t="s">
        <v>62</v>
      </c>
      <c r="C31" s="128"/>
      <c r="D31" s="12"/>
      <c r="E31" s="35" t="s">
        <v>110</v>
      </c>
      <c r="F31" s="38">
        <f>F21+F26+F30</f>
        <v>29851.612000000001</v>
      </c>
      <c r="G31" s="38">
        <f>G21+G26+G30</f>
        <v>9112.6119999999992</v>
      </c>
      <c r="H31" s="38">
        <f>H21+H26+H30</f>
        <v>10342.399999999998</v>
      </c>
      <c r="I31" s="65">
        <f>I21+I26+I30</f>
        <v>10396.599999999999</v>
      </c>
      <c r="J31" s="50"/>
      <c r="K31" s="50"/>
      <c r="L31" s="51"/>
    </row>
    <row r="32" spans="1:12" x14ac:dyDescent="0.3">
      <c r="B32" s="179" t="s">
        <v>30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1"/>
    </row>
    <row r="33" spans="1:12" x14ac:dyDescent="0.3">
      <c r="B33" s="124" t="s">
        <v>31</v>
      </c>
      <c r="C33" s="125"/>
      <c r="D33" s="125"/>
      <c r="E33" s="125"/>
      <c r="F33" s="125"/>
      <c r="G33" s="125"/>
      <c r="H33" s="125"/>
      <c r="I33" s="125"/>
      <c r="J33" s="125"/>
      <c r="K33" s="125"/>
      <c r="L33" s="126"/>
    </row>
    <row r="34" spans="1:12" x14ac:dyDescent="0.3">
      <c r="B34" s="124" t="s">
        <v>70</v>
      </c>
      <c r="C34" s="125"/>
      <c r="D34" s="125"/>
      <c r="E34" s="125"/>
      <c r="F34" s="125"/>
      <c r="G34" s="125"/>
      <c r="H34" s="125"/>
      <c r="I34" s="125"/>
      <c r="J34" s="125"/>
      <c r="K34" s="125"/>
      <c r="L34" s="126"/>
    </row>
    <row r="35" spans="1:12" ht="56.25" x14ac:dyDescent="0.3">
      <c r="B35" s="7" t="s">
        <v>33</v>
      </c>
      <c r="C35" s="29" t="s">
        <v>140</v>
      </c>
      <c r="D35" s="82" t="s">
        <v>28</v>
      </c>
      <c r="E35" s="82" t="s">
        <v>28</v>
      </c>
      <c r="F35" s="3"/>
      <c r="G35" s="3"/>
      <c r="H35" s="3"/>
      <c r="I35" s="3"/>
      <c r="J35" s="86">
        <v>1675</v>
      </c>
      <c r="K35" s="86">
        <v>1675</v>
      </c>
      <c r="L35" s="84">
        <v>1675</v>
      </c>
    </row>
    <row r="36" spans="1:12" ht="56.25" x14ac:dyDescent="0.3">
      <c r="B36" s="7" t="s">
        <v>34</v>
      </c>
      <c r="C36" s="29" t="s">
        <v>136</v>
      </c>
      <c r="D36" s="82" t="s">
        <v>28</v>
      </c>
      <c r="E36" s="82" t="s">
        <v>28</v>
      </c>
      <c r="F36" s="3"/>
      <c r="G36" s="3"/>
      <c r="H36" s="3"/>
      <c r="I36" s="3"/>
      <c r="J36" s="86">
        <v>1321</v>
      </c>
      <c r="K36" s="86">
        <v>1321</v>
      </c>
      <c r="L36" s="84">
        <v>1321</v>
      </c>
    </row>
    <row r="37" spans="1:12" ht="45" customHeight="1" x14ac:dyDescent="0.3">
      <c r="B37" s="7" t="s">
        <v>35</v>
      </c>
      <c r="C37" s="29" t="s">
        <v>137</v>
      </c>
      <c r="D37" s="82" t="s">
        <v>28</v>
      </c>
      <c r="E37" s="82" t="s">
        <v>28</v>
      </c>
      <c r="F37" s="3"/>
      <c r="G37" s="3"/>
      <c r="H37" s="3"/>
      <c r="I37" s="3"/>
      <c r="J37" s="86">
        <v>9.3000000000000007</v>
      </c>
      <c r="K37" s="86">
        <v>9.3000000000000007</v>
      </c>
      <c r="L37" s="84">
        <v>9.3000000000000007</v>
      </c>
    </row>
    <row r="38" spans="1:12" ht="112.5" customHeight="1" x14ac:dyDescent="0.3">
      <c r="B38" s="7" t="s">
        <v>36</v>
      </c>
      <c r="C38" s="29" t="s">
        <v>138</v>
      </c>
      <c r="D38" s="82" t="s">
        <v>28</v>
      </c>
      <c r="E38" s="82" t="s">
        <v>28</v>
      </c>
      <c r="F38" s="3"/>
      <c r="G38" s="36"/>
      <c r="H38" s="3"/>
      <c r="I38" s="3"/>
      <c r="J38" s="86">
        <v>100</v>
      </c>
      <c r="K38" s="86">
        <v>100</v>
      </c>
      <c r="L38" s="84">
        <v>100</v>
      </c>
    </row>
    <row r="39" spans="1:12" ht="69.599999999999994" customHeight="1" x14ac:dyDescent="0.3">
      <c r="A39" s="1" t="s">
        <v>88</v>
      </c>
      <c r="B39" s="7" t="s">
        <v>37</v>
      </c>
      <c r="C39" s="82" t="s">
        <v>105</v>
      </c>
      <c r="D39" s="132" t="s">
        <v>153</v>
      </c>
      <c r="E39" s="82" t="s">
        <v>38</v>
      </c>
      <c r="F39" s="36">
        <f>G39+H39+I39</f>
        <v>212797.99822000001</v>
      </c>
      <c r="G39" s="36">
        <v>74692.398220000003</v>
      </c>
      <c r="H39" s="36">
        <v>69552.800000000003</v>
      </c>
      <c r="I39" s="36">
        <v>68552.800000000003</v>
      </c>
      <c r="J39" s="4"/>
      <c r="K39" s="4"/>
      <c r="L39" s="46"/>
    </row>
    <row r="40" spans="1:12" ht="69.599999999999994" customHeight="1" thickBot="1" x14ac:dyDescent="0.35">
      <c r="B40" s="44" t="s">
        <v>143</v>
      </c>
      <c r="C40" s="80" t="s">
        <v>89</v>
      </c>
      <c r="D40" s="133"/>
      <c r="E40" s="80" t="s">
        <v>101</v>
      </c>
      <c r="F40" s="36">
        <f>G40+H40+I40</f>
        <v>200683.7</v>
      </c>
      <c r="G40" s="36">
        <f>62660.3+4991.8-200</f>
        <v>67452.100000000006</v>
      </c>
      <c r="H40" s="36">
        <v>65009.9</v>
      </c>
      <c r="I40" s="36">
        <v>68221.7</v>
      </c>
      <c r="J40" s="54"/>
      <c r="K40" s="54"/>
      <c r="L40" s="55"/>
    </row>
    <row r="41" spans="1:12" ht="57" thickBot="1" x14ac:dyDescent="0.35">
      <c r="B41" s="127" t="s">
        <v>39</v>
      </c>
      <c r="C41" s="128"/>
      <c r="D41" s="8"/>
      <c r="E41" s="79" t="s">
        <v>40</v>
      </c>
      <c r="F41" s="70">
        <f>SUM(F39:F40)</f>
        <v>413481.69822000002</v>
      </c>
      <c r="G41" s="38">
        <f>SUM(G39:G40)</f>
        <v>142144.49822000001</v>
      </c>
      <c r="H41" s="38">
        <f>SUM(H39:H40)</f>
        <v>134562.70000000001</v>
      </c>
      <c r="I41" s="38">
        <f>SUM(I39:I40)</f>
        <v>136774.5</v>
      </c>
      <c r="J41" s="71"/>
      <c r="K41" s="8"/>
      <c r="L41" s="53"/>
    </row>
    <row r="42" spans="1:12" x14ac:dyDescent="0.3">
      <c r="B42" s="134" t="s">
        <v>41</v>
      </c>
      <c r="C42" s="135"/>
      <c r="D42" s="135"/>
      <c r="E42" s="135"/>
      <c r="F42" s="135"/>
      <c r="G42" s="135"/>
      <c r="H42" s="135"/>
      <c r="I42" s="135"/>
      <c r="J42" s="135"/>
      <c r="K42" s="135"/>
      <c r="L42" s="136"/>
    </row>
    <row r="43" spans="1:12" x14ac:dyDescent="0.3">
      <c r="B43" s="129" t="s">
        <v>109</v>
      </c>
      <c r="C43" s="130"/>
      <c r="D43" s="130"/>
      <c r="E43" s="130"/>
      <c r="F43" s="130"/>
      <c r="G43" s="130"/>
      <c r="H43" s="130"/>
      <c r="I43" s="130"/>
      <c r="J43" s="130"/>
      <c r="K43" s="130"/>
      <c r="L43" s="131"/>
    </row>
    <row r="44" spans="1:12" x14ac:dyDescent="0.3">
      <c r="B44" s="124" t="s">
        <v>90</v>
      </c>
      <c r="C44" s="125"/>
      <c r="D44" s="125"/>
      <c r="E44" s="125"/>
      <c r="F44" s="125"/>
      <c r="G44" s="125"/>
      <c r="H44" s="125"/>
      <c r="I44" s="125"/>
      <c r="J44" s="125"/>
      <c r="K44" s="125"/>
      <c r="L44" s="126"/>
    </row>
    <row r="45" spans="1:12" x14ac:dyDescent="0.3">
      <c r="B45" s="124"/>
      <c r="C45" s="125"/>
      <c r="D45" s="125"/>
      <c r="E45" s="125"/>
      <c r="F45" s="125"/>
      <c r="G45" s="125"/>
      <c r="H45" s="125"/>
      <c r="I45" s="125"/>
      <c r="J45" s="142"/>
      <c r="K45" s="125"/>
      <c r="L45" s="126"/>
    </row>
    <row r="46" spans="1:12" ht="75" x14ac:dyDescent="0.3">
      <c r="B46" s="13" t="s">
        <v>42</v>
      </c>
      <c r="C46" s="82" t="s">
        <v>71</v>
      </c>
      <c r="D46" s="82" t="s">
        <v>28</v>
      </c>
      <c r="E46" s="82" t="s">
        <v>28</v>
      </c>
      <c r="F46" s="3"/>
      <c r="G46" s="6"/>
      <c r="H46" s="6"/>
      <c r="I46" s="9"/>
      <c r="J46" s="4">
        <v>95</v>
      </c>
      <c r="K46" s="4">
        <v>100</v>
      </c>
      <c r="L46" s="46">
        <v>100</v>
      </c>
    </row>
    <row r="47" spans="1:12" ht="83.45" customHeight="1" x14ac:dyDescent="0.3">
      <c r="B47" s="30" t="s">
        <v>64</v>
      </c>
      <c r="C47" s="82" t="s">
        <v>73</v>
      </c>
      <c r="D47" s="82" t="s">
        <v>28</v>
      </c>
      <c r="E47" s="82" t="s">
        <v>28</v>
      </c>
      <c r="F47" s="3"/>
      <c r="G47" s="6"/>
      <c r="H47" s="6"/>
      <c r="I47" s="9"/>
      <c r="J47" s="86">
        <v>96</v>
      </c>
      <c r="K47" s="86">
        <v>100</v>
      </c>
      <c r="L47" s="84">
        <v>100</v>
      </c>
    </row>
    <row r="48" spans="1:12" ht="75" x14ac:dyDescent="0.3">
      <c r="B48" s="30" t="s">
        <v>65</v>
      </c>
      <c r="C48" s="82" t="s">
        <v>72</v>
      </c>
      <c r="D48" s="82" t="s">
        <v>28</v>
      </c>
      <c r="E48" s="82" t="s">
        <v>28</v>
      </c>
      <c r="F48" s="3"/>
      <c r="G48" s="6"/>
      <c r="H48" s="6"/>
      <c r="I48" s="9"/>
      <c r="J48" s="4">
        <v>0.5</v>
      </c>
      <c r="K48" s="4">
        <v>0.5</v>
      </c>
      <c r="L48" s="46">
        <v>0.5</v>
      </c>
    </row>
    <row r="49" spans="1:13" ht="75" x14ac:dyDescent="0.3">
      <c r="B49" s="30" t="s">
        <v>66</v>
      </c>
      <c r="C49" s="82" t="s">
        <v>43</v>
      </c>
      <c r="D49" s="82" t="s">
        <v>28</v>
      </c>
      <c r="E49" s="82" t="s">
        <v>28</v>
      </c>
      <c r="F49" s="3"/>
      <c r="G49" s="6"/>
      <c r="H49" s="6"/>
      <c r="I49" s="9"/>
      <c r="J49" s="4">
        <v>50</v>
      </c>
      <c r="K49" s="4">
        <v>50</v>
      </c>
      <c r="L49" s="46">
        <v>50</v>
      </c>
    </row>
    <row r="50" spans="1:13" ht="37.5" x14ac:dyDescent="0.3">
      <c r="B50" s="30" t="s">
        <v>67</v>
      </c>
      <c r="C50" s="82" t="s">
        <v>63</v>
      </c>
      <c r="D50" s="82" t="s">
        <v>28</v>
      </c>
      <c r="E50" s="82" t="s">
        <v>28</v>
      </c>
      <c r="F50" s="3"/>
      <c r="G50" s="6"/>
      <c r="H50" s="6"/>
      <c r="I50" s="9"/>
      <c r="J50" s="4">
        <v>64</v>
      </c>
      <c r="K50" s="4">
        <v>64</v>
      </c>
      <c r="L50" s="46">
        <v>64</v>
      </c>
    </row>
    <row r="51" spans="1:13" ht="37.5" x14ac:dyDescent="0.3">
      <c r="B51" s="27" t="s">
        <v>68</v>
      </c>
      <c r="C51" s="31" t="s">
        <v>151</v>
      </c>
      <c r="D51" s="82" t="s">
        <v>28</v>
      </c>
      <c r="E51" s="82" t="s">
        <v>28</v>
      </c>
      <c r="F51" s="3"/>
      <c r="G51" s="6"/>
      <c r="H51" s="6"/>
      <c r="I51" s="9"/>
      <c r="J51" s="4">
        <v>96</v>
      </c>
      <c r="K51" s="4">
        <v>100</v>
      </c>
      <c r="L51" s="46">
        <v>100</v>
      </c>
    </row>
    <row r="52" spans="1:13" ht="38.450000000000003" customHeight="1" x14ac:dyDescent="0.3">
      <c r="B52" s="27" t="s">
        <v>83</v>
      </c>
      <c r="C52" s="32" t="s">
        <v>84</v>
      </c>
      <c r="D52" s="82" t="s">
        <v>28</v>
      </c>
      <c r="E52" s="82" t="s">
        <v>28</v>
      </c>
      <c r="F52" s="3"/>
      <c r="G52" s="6"/>
      <c r="H52" s="6"/>
      <c r="I52" s="9"/>
      <c r="J52" s="4">
        <v>4</v>
      </c>
      <c r="K52" s="4">
        <v>4</v>
      </c>
      <c r="L52" s="46">
        <v>4</v>
      </c>
    </row>
    <row r="53" spans="1:13" ht="63.6" customHeight="1" x14ac:dyDescent="0.3">
      <c r="A53" s="1" t="s">
        <v>123</v>
      </c>
      <c r="B53" s="30" t="s">
        <v>144</v>
      </c>
      <c r="C53" s="82" t="s">
        <v>105</v>
      </c>
      <c r="D53" s="132" t="s">
        <v>45</v>
      </c>
      <c r="E53" s="82" t="s">
        <v>32</v>
      </c>
      <c r="F53" s="36">
        <f>G53+H53+I53</f>
        <v>55649.432889999996</v>
      </c>
      <c r="G53" s="36">
        <v>23634.032889999999</v>
      </c>
      <c r="H53" s="36">
        <v>15507.7</v>
      </c>
      <c r="I53" s="36">
        <v>16507.7</v>
      </c>
      <c r="J53" s="10"/>
      <c r="K53" s="10"/>
      <c r="L53" s="52"/>
    </row>
    <row r="54" spans="1:13" ht="86.1" customHeight="1" thickBot="1" x14ac:dyDescent="0.35">
      <c r="B54" s="44" t="s">
        <v>145</v>
      </c>
      <c r="C54" s="80" t="s">
        <v>91</v>
      </c>
      <c r="D54" s="133"/>
      <c r="E54" s="80" t="s">
        <v>29</v>
      </c>
      <c r="F54" s="36">
        <f>G54+H54+I54</f>
        <v>344945.6</v>
      </c>
      <c r="G54" s="36">
        <v>111184.9</v>
      </c>
      <c r="H54" s="36">
        <v>114424.7</v>
      </c>
      <c r="I54" s="36">
        <v>119336</v>
      </c>
      <c r="J54" s="54"/>
      <c r="K54" s="54"/>
      <c r="L54" s="55"/>
    </row>
    <row r="55" spans="1:13" ht="57" thickBot="1" x14ac:dyDescent="0.35">
      <c r="B55" s="127" t="s">
        <v>44</v>
      </c>
      <c r="C55" s="128"/>
      <c r="D55" s="15"/>
      <c r="E55" s="40" t="s">
        <v>40</v>
      </c>
      <c r="F55" s="38">
        <f>SUM(F53:F54)</f>
        <v>400595.03288999997</v>
      </c>
      <c r="G55" s="38">
        <f>SUM(G53:G54)</f>
        <v>134818.93289</v>
      </c>
      <c r="H55" s="38">
        <f>SUM(H53:H54)</f>
        <v>129932.4</v>
      </c>
      <c r="I55" s="65">
        <f>SUM(I53:I54)</f>
        <v>135843.70000000001</v>
      </c>
      <c r="J55" s="8"/>
      <c r="K55" s="8"/>
      <c r="L55" s="53"/>
    </row>
    <row r="56" spans="1:13" x14ac:dyDescent="0.3">
      <c r="B56" s="158" t="s">
        <v>81</v>
      </c>
      <c r="C56" s="159"/>
      <c r="D56" s="159"/>
      <c r="E56" s="159"/>
      <c r="F56" s="159"/>
      <c r="G56" s="159"/>
      <c r="H56" s="159"/>
      <c r="I56" s="159"/>
      <c r="J56" s="164"/>
      <c r="K56" s="159"/>
      <c r="L56" s="160"/>
    </row>
    <row r="57" spans="1:13" ht="37.5" x14ac:dyDescent="0.3">
      <c r="B57" s="33" t="s">
        <v>103</v>
      </c>
      <c r="C57" s="29" t="s">
        <v>142</v>
      </c>
      <c r="D57" s="10"/>
      <c r="E57" s="4" t="s">
        <v>28</v>
      </c>
      <c r="F57" s="3"/>
      <c r="G57" s="6"/>
      <c r="H57" s="6"/>
      <c r="I57" s="9"/>
      <c r="J57" s="4">
        <v>127</v>
      </c>
      <c r="K57" s="4">
        <v>127</v>
      </c>
      <c r="L57" s="46">
        <v>127</v>
      </c>
    </row>
    <row r="58" spans="1:13" ht="68.099999999999994" customHeight="1" x14ac:dyDescent="0.3">
      <c r="B58" s="7" t="s">
        <v>130</v>
      </c>
      <c r="C58" s="82" t="s">
        <v>92</v>
      </c>
      <c r="D58" s="151" t="s">
        <v>47</v>
      </c>
      <c r="E58" s="182" t="s">
        <v>29</v>
      </c>
      <c r="F58" s="36">
        <f>G58+H58+I58</f>
        <v>5407.14</v>
      </c>
      <c r="G58" s="36">
        <v>1754.54</v>
      </c>
      <c r="H58" s="36">
        <v>1826.3</v>
      </c>
      <c r="I58" s="36">
        <v>1826.3</v>
      </c>
      <c r="J58" s="10"/>
      <c r="K58" s="10"/>
      <c r="L58" s="52"/>
    </row>
    <row r="59" spans="1:13" ht="47.1" customHeight="1" thickBot="1" x14ac:dyDescent="0.35">
      <c r="B59" s="165" t="s">
        <v>46</v>
      </c>
      <c r="C59" s="142"/>
      <c r="D59" s="132"/>
      <c r="E59" s="152"/>
      <c r="F59" s="36">
        <f>SUM(F58)</f>
        <v>5407.14</v>
      </c>
      <c r="G59" s="36">
        <f>SUM(G58)</f>
        <v>1754.54</v>
      </c>
      <c r="H59" s="36">
        <f t="shared" ref="H59:I59" si="4">H58</f>
        <v>1826.3</v>
      </c>
      <c r="I59" s="36">
        <f t="shared" si="4"/>
        <v>1826.3</v>
      </c>
      <c r="J59" s="54"/>
      <c r="K59" s="54"/>
      <c r="L59" s="55"/>
      <c r="M59" s="87"/>
    </row>
    <row r="60" spans="1:13" ht="57" thickBot="1" x14ac:dyDescent="0.35">
      <c r="B60" s="127" t="s">
        <v>102</v>
      </c>
      <c r="C60" s="128"/>
      <c r="D60" s="8"/>
      <c r="E60" s="40" t="s">
        <v>40</v>
      </c>
      <c r="F60" s="38">
        <f>F55+F59</f>
        <v>406002.17288999999</v>
      </c>
      <c r="G60" s="38">
        <f>G55+G59</f>
        <v>136573.47289</v>
      </c>
      <c r="H60" s="38">
        <f>H55+H59</f>
        <v>131758.69999999998</v>
      </c>
      <c r="I60" s="65">
        <f t="shared" ref="I60" si="5">I55+I59</f>
        <v>137670</v>
      </c>
      <c r="J60" s="8"/>
      <c r="K60" s="8"/>
      <c r="L60" s="53"/>
    </row>
    <row r="61" spans="1:13" x14ac:dyDescent="0.3">
      <c r="B61" s="158" t="s">
        <v>48</v>
      </c>
      <c r="C61" s="159"/>
      <c r="D61" s="159"/>
      <c r="E61" s="159"/>
      <c r="F61" s="159"/>
      <c r="G61" s="159"/>
      <c r="H61" s="159"/>
      <c r="I61" s="159"/>
      <c r="J61" s="159"/>
      <c r="K61" s="159"/>
      <c r="L61" s="160"/>
    </row>
    <row r="62" spans="1:13" x14ac:dyDescent="0.3">
      <c r="B62" s="161" t="s">
        <v>74</v>
      </c>
      <c r="C62" s="162"/>
      <c r="D62" s="162"/>
      <c r="E62" s="162"/>
      <c r="F62" s="162"/>
      <c r="G62" s="162"/>
      <c r="H62" s="162"/>
      <c r="I62" s="162"/>
      <c r="J62" s="162"/>
      <c r="K62" s="162"/>
      <c r="L62" s="163"/>
    </row>
    <row r="63" spans="1:13" x14ac:dyDescent="0.3">
      <c r="B63" s="124" t="s">
        <v>93</v>
      </c>
      <c r="C63" s="125"/>
      <c r="D63" s="125"/>
      <c r="E63" s="125"/>
      <c r="F63" s="125"/>
      <c r="G63" s="125"/>
      <c r="H63" s="125"/>
      <c r="I63" s="125"/>
      <c r="J63" s="142"/>
      <c r="K63" s="125"/>
      <c r="L63" s="126"/>
    </row>
    <row r="64" spans="1:13" ht="65.45" customHeight="1" x14ac:dyDescent="0.3">
      <c r="B64" s="7" t="s">
        <v>49</v>
      </c>
      <c r="C64" s="82" t="s">
        <v>50</v>
      </c>
      <c r="D64" s="82" t="s">
        <v>28</v>
      </c>
      <c r="E64" s="82" t="s">
        <v>28</v>
      </c>
      <c r="F64" s="3"/>
      <c r="G64" s="6"/>
      <c r="H64" s="6"/>
      <c r="I64" s="9"/>
      <c r="J64" s="4">
        <v>50</v>
      </c>
      <c r="K64" s="4">
        <v>50</v>
      </c>
      <c r="L64" s="46">
        <v>50</v>
      </c>
    </row>
    <row r="65" spans="1:20" ht="45.6" customHeight="1" x14ac:dyDescent="0.3">
      <c r="B65" s="7" t="s">
        <v>51</v>
      </c>
      <c r="C65" s="82" t="s">
        <v>105</v>
      </c>
      <c r="D65" s="151" t="s">
        <v>47</v>
      </c>
      <c r="E65" s="97" t="s">
        <v>32</v>
      </c>
      <c r="F65" s="34">
        <f>G65+H65+I65</f>
        <v>29866.807249999998</v>
      </c>
      <c r="G65" s="34">
        <v>9864.2072499999995</v>
      </c>
      <c r="H65" s="34">
        <v>10001.299999999999</v>
      </c>
      <c r="I65" s="34">
        <v>10001.299999999999</v>
      </c>
      <c r="J65" s="4"/>
      <c r="K65" s="4"/>
      <c r="L65" s="46"/>
    </row>
    <row r="66" spans="1:20" ht="45.6" customHeight="1" x14ac:dyDescent="0.3">
      <c r="B66" s="153" t="s">
        <v>158</v>
      </c>
      <c r="C66" s="152" t="s">
        <v>159</v>
      </c>
      <c r="D66" s="132"/>
      <c r="E66" s="103" t="s">
        <v>32</v>
      </c>
      <c r="F66" s="34">
        <f>G66</f>
        <v>8.0001999999999995</v>
      </c>
      <c r="G66" s="34">
        <f>5.77315+1.09505+1.132</f>
        <v>8.0001999999999995</v>
      </c>
      <c r="H66" s="34"/>
      <c r="I66" s="34"/>
      <c r="J66" s="4"/>
      <c r="K66" s="98"/>
      <c r="L66" s="99"/>
    </row>
    <row r="67" spans="1:20" ht="66" customHeight="1" thickBot="1" x14ac:dyDescent="0.35">
      <c r="B67" s="154"/>
      <c r="C67" s="120"/>
      <c r="D67" s="132"/>
      <c r="E67" s="97" t="s">
        <v>29</v>
      </c>
      <c r="F67" s="34">
        <f>G67</f>
        <v>796.63333</v>
      </c>
      <c r="G67" s="34">
        <f>576.05688+108.40979+112.06666+0.1</f>
        <v>796.63333</v>
      </c>
      <c r="H67" s="34"/>
      <c r="I67" s="34"/>
      <c r="J67" s="4"/>
      <c r="K67" s="98"/>
      <c r="L67" s="99"/>
    </row>
    <row r="68" spans="1:20" ht="38.25" thickBot="1" x14ac:dyDescent="0.35">
      <c r="B68" s="127" t="s">
        <v>52</v>
      </c>
      <c r="C68" s="128"/>
      <c r="D68" s="16"/>
      <c r="E68" s="100" t="s">
        <v>157</v>
      </c>
      <c r="F68" s="101">
        <f>SUM(F65:F67)</f>
        <v>30671.440779999997</v>
      </c>
      <c r="G68" s="101">
        <f>SUM(G65:G67)</f>
        <v>10668.84078</v>
      </c>
      <c r="H68" s="101">
        <f>SUM(H65:H67)</f>
        <v>10001.299999999999</v>
      </c>
      <c r="I68" s="102">
        <f>SUM(I65:I67)</f>
        <v>10001.299999999999</v>
      </c>
      <c r="J68" s="20"/>
      <c r="K68" s="8"/>
      <c r="L68" s="53"/>
    </row>
    <row r="69" spans="1:20" x14ac:dyDescent="0.3">
      <c r="B69" s="134" t="s">
        <v>53</v>
      </c>
      <c r="C69" s="135"/>
      <c r="D69" s="135"/>
      <c r="E69" s="135"/>
      <c r="F69" s="135"/>
      <c r="G69" s="135"/>
      <c r="H69" s="135"/>
      <c r="I69" s="135"/>
      <c r="J69" s="135"/>
      <c r="K69" s="135"/>
      <c r="L69" s="136"/>
    </row>
    <row r="70" spans="1:20" ht="44.25" customHeight="1" x14ac:dyDescent="0.3">
      <c r="B70" s="167" t="s">
        <v>75</v>
      </c>
      <c r="C70" s="168"/>
      <c r="D70" s="168"/>
      <c r="E70" s="168"/>
      <c r="F70" s="168"/>
      <c r="G70" s="168"/>
      <c r="H70" s="168"/>
      <c r="I70" s="168"/>
      <c r="J70" s="168"/>
      <c r="K70" s="168"/>
      <c r="L70" s="169"/>
    </row>
    <row r="71" spans="1:20" x14ac:dyDescent="0.3">
      <c r="B71" s="170" t="s">
        <v>54</v>
      </c>
      <c r="C71" s="171"/>
      <c r="D71" s="171"/>
      <c r="E71" s="171"/>
      <c r="F71" s="171"/>
      <c r="G71" s="171"/>
      <c r="H71" s="171"/>
      <c r="I71" s="171"/>
      <c r="J71" s="172"/>
      <c r="K71" s="171"/>
      <c r="L71" s="173"/>
    </row>
    <row r="72" spans="1:20" ht="56.25" x14ac:dyDescent="0.3">
      <c r="B72" s="7" t="s">
        <v>55</v>
      </c>
      <c r="C72" s="82" t="s">
        <v>82</v>
      </c>
      <c r="D72" s="82" t="s">
        <v>28</v>
      </c>
      <c r="E72" s="82" t="s">
        <v>28</v>
      </c>
      <c r="F72" s="3"/>
      <c r="G72" s="6"/>
      <c r="H72" s="6"/>
      <c r="I72" s="9"/>
      <c r="J72" s="4">
        <v>550</v>
      </c>
      <c r="K72" s="4">
        <v>550</v>
      </c>
      <c r="L72" s="46">
        <v>550</v>
      </c>
    </row>
    <row r="73" spans="1:20" ht="37.5" x14ac:dyDescent="0.3">
      <c r="B73" s="82" t="s">
        <v>56</v>
      </c>
      <c r="C73" s="82" t="s">
        <v>135</v>
      </c>
      <c r="D73" s="82" t="s">
        <v>28</v>
      </c>
      <c r="E73" s="82" t="s">
        <v>28</v>
      </c>
      <c r="F73" s="11"/>
      <c r="G73" s="11"/>
      <c r="H73" s="11"/>
      <c r="I73" s="11"/>
      <c r="J73" s="4">
        <v>1975</v>
      </c>
      <c r="K73" s="4">
        <v>1975</v>
      </c>
      <c r="L73" s="4">
        <v>1975</v>
      </c>
    </row>
    <row r="74" spans="1:20" ht="130.5" customHeight="1" x14ac:dyDescent="0.3">
      <c r="A74" s="1" t="s">
        <v>88</v>
      </c>
      <c r="B74" s="88" t="s">
        <v>114</v>
      </c>
      <c r="C74" s="80" t="s">
        <v>108</v>
      </c>
      <c r="D74" s="132" t="s">
        <v>57</v>
      </c>
      <c r="E74" s="80" t="s">
        <v>32</v>
      </c>
      <c r="F74" s="36">
        <f>G74+H74+I74</f>
        <v>0</v>
      </c>
      <c r="G74" s="36">
        <v>0</v>
      </c>
      <c r="H74" s="36">
        <v>0</v>
      </c>
      <c r="I74" s="36">
        <v>0</v>
      </c>
      <c r="J74" s="54"/>
      <c r="K74" s="54"/>
      <c r="L74" s="55"/>
    </row>
    <row r="75" spans="1:20" ht="115.5" customHeight="1" thickBot="1" x14ac:dyDescent="0.35">
      <c r="B75" s="80" t="s">
        <v>115</v>
      </c>
      <c r="C75" s="80" t="s">
        <v>113</v>
      </c>
      <c r="D75" s="150"/>
      <c r="E75" s="80" t="s">
        <v>29</v>
      </c>
      <c r="F75" s="36">
        <f>G75+H75+I75</f>
        <v>2258.15</v>
      </c>
      <c r="G75" s="36">
        <f>698.6+162.35</f>
        <v>860.95</v>
      </c>
      <c r="H75" s="36">
        <v>698.6</v>
      </c>
      <c r="I75" s="36">
        <v>698.6</v>
      </c>
      <c r="J75" s="54"/>
      <c r="K75" s="54"/>
      <c r="L75" s="54"/>
      <c r="M75" s="87"/>
    </row>
    <row r="76" spans="1:20" ht="19.5" thickBot="1" x14ac:dyDescent="0.35">
      <c r="B76" s="127" t="s">
        <v>58</v>
      </c>
      <c r="C76" s="128"/>
      <c r="D76" s="8"/>
      <c r="E76" s="89"/>
      <c r="F76" s="38">
        <f>G76+H76+I76</f>
        <v>2258.15</v>
      </c>
      <c r="G76" s="38">
        <f>SUM(G74:G75)</f>
        <v>860.95</v>
      </c>
      <c r="H76" s="38">
        <f>SUM(H74:H75)</f>
        <v>698.6</v>
      </c>
      <c r="I76" s="65">
        <f>SUM(I74:I75)</f>
        <v>698.6</v>
      </c>
      <c r="J76" s="8"/>
      <c r="K76" s="8"/>
      <c r="L76" s="53"/>
    </row>
    <row r="77" spans="1:20" ht="19.5" thickBot="1" x14ac:dyDescent="0.35">
      <c r="B77" s="143" t="s">
        <v>120</v>
      </c>
      <c r="C77" s="144"/>
      <c r="D77" s="144"/>
      <c r="E77" s="144"/>
      <c r="F77" s="144"/>
      <c r="G77" s="144"/>
      <c r="H77" s="144"/>
      <c r="I77" s="144"/>
      <c r="J77" s="144"/>
      <c r="K77" s="144"/>
      <c r="L77" s="145"/>
      <c r="M77" s="21"/>
      <c r="N77" s="21"/>
      <c r="O77" s="22"/>
      <c r="P77" s="23"/>
      <c r="Q77" s="21"/>
      <c r="R77" s="21"/>
      <c r="S77" s="21"/>
      <c r="T77" s="22"/>
    </row>
    <row r="78" spans="1:20" ht="60.95" customHeight="1" x14ac:dyDescent="0.3">
      <c r="B78" s="90" t="s">
        <v>116</v>
      </c>
      <c r="C78" s="75" t="s">
        <v>117</v>
      </c>
      <c r="D78" s="156" t="s">
        <v>47</v>
      </c>
      <c r="E78" s="91" t="s">
        <v>29</v>
      </c>
      <c r="F78" s="92">
        <f>G78+H78+I78</f>
        <v>0</v>
      </c>
      <c r="G78" s="92">
        <v>0</v>
      </c>
      <c r="H78" s="92">
        <v>0</v>
      </c>
      <c r="I78" s="92">
        <v>0</v>
      </c>
      <c r="J78" s="60"/>
      <c r="K78" s="60"/>
      <c r="L78" s="78"/>
      <c r="M78" s="21"/>
      <c r="N78" s="21"/>
      <c r="O78" s="24"/>
      <c r="P78" s="24"/>
      <c r="Q78" s="21"/>
      <c r="R78" s="21"/>
      <c r="S78" s="21"/>
      <c r="T78" s="24"/>
    </row>
    <row r="79" spans="1:20" ht="60.95" customHeight="1" x14ac:dyDescent="0.3">
      <c r="B79" s="13" t="s">
        <v>118</v>
      </c>
      <c r="C79" s="93" t="s">
        <v>119</v>
      </c>
      <c r="D79" s="157"/>
      <c r="E79" s="56" t="s">
        <v>32</v>
      </c>
      <c r="F79" s="36">
        <f>G79+H79+I79</f>
        <v>0</v>
      </c>
      <c r="G79" s="36">
        <v>0</v>
      </c>
      <c r="H79" s="36">
        <v>0</v>
      </c>
      <c r="I79" s="36">
        <v>0</v>
      </c>
      <c r="J79" s="56"/>
      <c r="K79" s="56"/>
      <c r="L79" s="57"/>
      <c r="M79" s="155"/>
      <c r="N79" s="21"/>
      <c r="O79" s="25"/>
      <c r="P79" s="25"/>
      <c r="Q79" s="21"/>
      <c r="R79" s="155"/>
      <c r="S79" s="21"/>
      <c r="T79" s="25"/>
    </row>
    <row r="80" spans="1:20" ht="19.5" thickBot="1" x14ac:dyDescent="0.35">
      <c r="B80" s="146" t="s">
        <v>121</v>
      </c>
      <c r="C80" s="147"/>
      <c r="D80" s="80"/>
      <c r="E80" s="56"/>
      <c r="F80" s="36">
        <f t="shared" ref="F80" si="6">G80+H80+I80</f>
        <v>0</v>
      </c>
      <c r="G80" s="36">
        <f>SUM(G78:G79)</f>
        <v>0</v>
      </c>
      <c r="H80" s="36">
        <f t="shared" ref="H80:I80" si="7">SUM(H78:H79)</f>
        <v>0</v>
      </c>
      <c r="I80" s="36">
        <f t="shared" si="7"/>
        <v>0</v>
      </c>
      <c r="J80" s="56"/>
      <c r="K80" s="58"/>
      <c r="L80" s="57"/>
      <c r="M80" s="155"/>
      <c r="N80" s="21"/>
      <c r="O80" s="25"/>
      <c r="P80" s="26"/>
      <c r="Q80" s="21"/>
      <c r="R80" s="155"/>
      <c r="S80" s="21"/>
      <c r="T80" s="25"/>
    </row>
    <row r="81" spans="1:20" ht="38.25" thickBot="1" x14ac:dyDescent="0.35">
      <c r="B81" s="148" t="s">
        <v>112</v>
      </c>
      <c r="C81" s="149"/>
      <c r="D81" s="12"/>
      <c r="E81" s="94" t="s">
        <v>122</v>
      </c>
      <c r="F81" s="38">
        <f>F76+F80</f>
        <v>2258.15</v>
      </c>
      <c r="G81" s="38">
        <f>G76+G80</f>
        <v>860.95</v>
      </c>
      <c r="H81" s="38">
        <f t="shared" ref="H81:I81" si="8">H76+H80</f>
        <v>698.6</v>
      </c>
      <c r="I81" s="65">
        <f t="shared" si="8"/>
        <v>698.6</v>
      </c>
      <c r="J81" s="66"/>
      <c r="K81" s="67"/>
      <c r="L81" s="68"/>
      <c r="M81" s="21"/>
      <c r="N81" s="21"/>
      <c r="O81" s="22"/>
      <c r="P81" s="23"/>
      <c r="Q81" s="21"/>
      <c r="R81" s="21"/>
      <c r="S81" s="21"/>
      <c r="T81" s="22"/>
    </row>
    <row r="82" spans="1:20" x14ac:dyDescent="0.3">
      <c r="B82" s="139" t="s">
        <v>139</v>
      </c>
      <c r="C82" s="140"/>
      <c r="D82" s="140"/>
      <c r="E82" s="140"/>
      <c r="F82" s="140"/>
      <c r="G82" s="140"/>
      <c r="H82" s="140"/>
      <c r="I82" s="140"/>
      <c r="J82" s="140"/>
      <c r="K82" s="140"/>
      <c r="L82" s="141"/>
    </row>
    <row r="83" spans="1:20" x14ac:dyDescent="0.3">
      <c r="B83" s="109" t="s">
        <v>141</v>
      </c>
      <c r="C83" s="110"/>
      <c r="D83" s="110"/>
      <c r="E83" s="110"/>
      <c r="F83" s="110"/>
      <c r="G83" s="110"/>
      <c r="H83" s="110"/>
      <c r="I83" s="110"/>
      <c r="J83" s="110"/>
      <c r="K83" s="110"/>
      <c r="L83" s="112"/>
    </row>
    <row r="84" spans="1:20" ht="105.75" customHeight="1" x14ac:dyDescent="0.3">
      <c r="B84" s="7" t="s">
        <v>131</v>
      </c>
      <c r="C84" s="82" t="s">
        <v>78</v>
      </c>
      <c r="D84" s="17" t="s">
        <v>77</v>
      </c>
      <c r="E84" s="17" t="s">
        <v>77</v>
      </c>
      <c r="F84" s="72"/>
      <c r="G84" s="72"/>
      <c r="H84" s="72"/>
      <c r="I84" s="72"/>
      <c r="J84" s="4">
        <v>86</v>
      </c>
      <c r="K84" s="4">
        <v>86</v>
      </c>
      <c r="L84" s="46">
        <v>86</v>
      </c>
    </row>
    <row r="85" spans="1:20" x14ac:dyDescent="0.3">
      <c r="B85" s="7" t="s">
        <v>132</v>
      </c>
      <c r="C85" s="82" t="s">
        <v>79</v>
      </c>
      <c r="D85" s="17" t="s">
        <v>77</v>
      </c>
      <c r="E85" s="17" t="s">
        <v>77</v>
      </c>
      <c r="F85" s="72"/>
      <c r="G85" s="72"/>
      <c r="H85" s="72"/>
      <c r="I85" s="72"/>
      <c r="J85" s="4">
        <v>83</v>
      </c>
      <c r="K85" s="4">
        <v>83</v>
      </c>
      <c r="L85" s="46">
        <v>83</v>
      </c>
    </row>
    <row r="86" spans="1:20" ht="126.75" customHeight="1" x14ac:dyDescent="0.3">
      <c r="B86" s="7" t="s">
        <v>133</v>
      </c>
      <c r="C86" s="82" t="s">
        <v>80</v>
      </c>
      <c r="D86" s="17" t="s">
        <v>77</v>
      </c>
      <c r="E86" s="17" t="s">
        <v>77</v>
      </c>
      <c r="F86" s="72"/>
      <c r="G86" s="72"/>
      <c r="H86" s="72"/>
      <c r="I86" s="72"/>
      <c r="J86" s="4">
        <v>100</v>
      </c>
      <c r="K86" s="4">
        <v>100</v>
      </c>
      <c r="L86" s="46">
        <v>100</v>
      </c>
    </row>
    <row r="87" spans="1:20" ht="74.25" customHeight="1" thickBot="1" x14ac:dyDescent="0.35">
      <c r="A87" s="1" t="s">
        <v>123</v>
      </c>
      <c r="B87" s="5" t="s">
        <v>134</v>
      </c>
      <c r="C87" s="81" t="s">
        <v>94</v>
      </c>
      <c r="D87" s="18" t="s">
        <v>59</v>
      </c>
      <c r="E87" s="80" t="s">
        <v>32</v>
      </c>
      <c r="F87" s="36">
        <f>G87+H87+I87</f>
        <v>9625.1039999999994</v>
      </c>
      <c r="G87" s="36">
        <v>3135.6039999999998</v>
      </c>
      <c r="H87" s="36">
        <v>3188.8</v>
      </c>
      <c r="I87" s="36">
        <v>3300.7</v>
      </c>
      <c r="J87" s="54"/>
      <c r="K87" s="54"/>
      <c r="L87" s="55"/>
    </row>
    <row r="88" spans="1:20" ht="19.5" thickBot="1" x14ac:dyDescent="0.35">
      <c r="B88" s="127" t="s">
        <v>60</v>
      </c>
      <c r="C88" s="128"/>
      <c r="D88" s="19"/>
      <c r="E88" s="35" t="s">
        <v>32</v>
      </c>
      <c r="F88" s="38">
        <f>G88+H88+I88</f>
        <v>9625.1039999999994</v>
      </c>
      <c r="G88" s="42">
        <f>G87</f>
        <v>3135.6039999999998</v>
      </c>
      <c r="H88" s="42">
        <f>H87</f>
        <v>3188.8</v>
      </c>
      <c r="I88" s="69">
        <f t="shared" ref="I88" si="9">I87</f>
        <v>3300.7</v>
      </c>
      <c r="J88" s="8"/>
      <c r="K88" s="8"/>
      <c r="L88" s="53"/>
    </row>
    <row r="89" spans="1:20" ht="19.5" thickBot="1" x14ac:dyDescent="0.35">
      <c r="B89" s="137" t="s">
        <v>107</v>
      </c>
      <c r="C89" s="138"/>
      <c r="D89" s="20"/>
      <c r="E89" s="41"/>
      <c r="F89" s="65">
        <f>G89+H89+I89</f>
        <v>891890.17788999993</v>
      </c>
      <c r="G89" s="38">
        <f>G88+G81+G68+G60+G41+G31</f>
        <v>302495.97789000004</v>
      </c>
      <c r="H89" s="38">
        <f>H31+H41+H60+H68+H81+H88</f>
        <v>290552.49999999994</v>
      </c>
      <c r="I89" s="65">
        <f>I31+I41+I60+I68+I81+I88</f>
        <v>298841.69999999995</v>
      </c>
      <c r="J89" s="8"/>
      <c r="K89" s="20"/>
      <c r="L89" s="59"/>
    </row>
    <row r="90" spans="1:20" x14ac:dyDescent="0.3">
      <c r="F90" s="43"/>
      <c r="G90" s="43"/>
      <c r="H90" s="43"/>
      <c r="I90" s="43"/>
    </row>
    <row r="91" spans="1:20" x14ac:dyDescent="0.3">
      <c r="F91" s="43"/>
      <c r="G91" s="43"/>
      <c r="H91" s="43"/>
      <c r="I91" s="43"/>
    </row>
    <row r="92" spans="1:20" x14ac:dyDescent="0.3">
      <c r="F92" s="43"/>
      <c r="G92" s="43"/>
      <c r="H92" s="43"/>
      <c r="I92" s="43"/>
    </row>
    <row r="93" spans="1:20" x14ac:dyDescent="0.3">
      <c r="D93" s="1" t="s">
        <v>85</v>
      </c>
      <c r="F93" s="34">
        <f>SUM(G93:I93)</f>
        <v>307947.34256000002</v>
      </c>
      <c r="G93" s="34">
        <f>G39+G53+G65+G66+G74+G87+G79</f>
        <v>111334.24256000001</v>
      </c>
      <c r="H93" s="34">
        <f>H39+H53+H65+H74+H87+H79</f>
        <v>98250.6</v>
      </c>
      <c r="I93" s="34">
        <f>I39+I53+I65+I74+I87+I79</f>
        <v>98362.5</v>
      </c>
    </row>
    <row r="94" spans="1:20" x14ac:dyDescent="0.3">
      <c r="F94" s="34"/>
      <c r="G94" s="34"/>
      <c r="H94" s="34"/>
      <c r="I94" s="34"/>
    </row>
    <row r="95" spans="1:20" x14ac:dyDescent="0.3">
      <c r="D95" s="1" t="s">
        <v>86</v>
      </c>
      <c r="F95" s="34">
        <f>SUM(G95:I95)</f>
        <v>583942.83533000003</v>
      </c>
      <c r="G95" s="34">
        <f>G17+G18+G19+G20+G24+G25+G29+G40+G54+G58+G67+G78+G75</f>
        <v>191161.73533000002</v>
      </c>
      <c r="H95" s="34">
        <f>H17+H18+H19+H20+H24+H25+H29+H40+H54+H58+H78+H75</f>
        <v>192301.9</v>
      </c>
      <c r="I95" s="34">
        <f>I17+I18+I19+I20+I24+I25+I29+I40+I54+I58+I78+I75</f>
        <v>200479.19999999998</v>
      </c>
    </row>
    <row r="96" spans="1:20" x14ac:dyDescent="0.3">
      <c r="F96" s="10"/>
      <c r="G96" s="10"/>
      <c r="H96" s="10"/>
      <c r="I96" s="10"/>
    </row>
    <row r="99" spans="7:8" x14ac:dyDescent="0.3">
      <c r="G99" s="87"/>
    </row>
    <row r="110" spans="7:8" x14ac:dyDescent="0.3">
      <c r="G110" s="87"/>
      <c r="H110" s="87"/>
    </row>
  </sheetData>
  <mergeCells count="55">
    <mergeCell ref="D53:D54"/>
    <mergeCell ref="I2:L2"/>
    <mergeCell ref="B88:C88"/>
    <mergeCell ref="B68:C68"/>
    <mergeCell ref="B69:L69"/>
    <mergeCell ref="B70:L70"/>
    <mergeCell ref="B71:L71"/>
    <mergeCell ref="B44:L45"/>
    <mergeCell ref="B21:C21"/>
    <mergeCell ref="B22:L22"/>
    <mergeCell ref="B26:C26"/>
    <mergeCell ref="B27:L27"/>
    <mergeCell ref="B30:C30"/>
    <mergeCell ref="B32:L32"/>
    <mergeCell ref="B41:C41"/>
    <mergeCell ref="E58:E59"/>
    <mergeCell ref="B60:C60"/>
    <mergeCell ref="B55:C55"/>
    <mergeCell ref="B56:L56"/>
    <mergeCell ref="B59:C59"/>
    <mergeCell ref="D58:D59"/>
    <mergeCell ref="M79:M80"/>
    <mergeCell ref="R79:R80"/>
    <mergeCell ref="D78:D79"/>
    <mergeCell ref="B61:L61"/>
    <mergeCell ref="B62:L62"/>
    <mergeCell ref="B89:C89"/>
    <mergeCell ref="B76:C76"/>
    <mergeCell ref="B82:L82"/>
    <mergeCell ref="B83:L83"/>
    <mergeCell ref="B63:L63"/>
    <mergeCell ref="B77:L77"/>
    <mergeCell ref="B80:C80"/>
    <mergeCell ref="B81:C81"/>
    <mergeCell ref="D74:D75"/>
    <mergeCell ref="D65:D67"/>
    <mergeCell ref="C66:C67"/>
    <mergeCell ref="B66:B67"/>
    <mergeCell ref="B33:L33"/>
    <mergeCell ref="B31:C31"/>
    <mergeCell ref="B34:L34"/>
    <mergeCell ref="B43:L43"/>
    <mergeCell ref="D39:D40"/>
    <mergeCell ref="B42:L42"/>
    <mergeCell ref="I3:K3"/>
    <mergeCell ref="C6:L6"/>
    <mergeCell ref="B11:L11"/>
    <mergeCell ref="B12:L12"/>
    <mergeCell ref="B8:B9"/>
    <mergeCell ref="C8:C9"/>
    <mergeCell ref="D8:D9"/>
    <mergeCell ref="E8:E9"/>
    <mergeCell ref="F8:I8"/>
    <mergeCell ref="J8:L8"/>
    <mergeCell ref="I5:L5"/>
  </mergeCells>
  <printOptions horizontalCentered="1"/>
  <pageMargins left="0.23622047244094491" right="0.23622047244094491" top="0.47244094488188981" bottom="0.23622047244094491" header="0.31496062992125984" footer="0.15748031496062992"/>
  <pageSetup paperSize="8" scale="75" firstPageNumber="6" orientation="landscape" useFirstPageNumber="1" r:id="rId1"/>
  <headerFooter>
    <oddHeader>&amp;C&amp;P</oddHeader>
  </headerFooter>
  <rowBreaks count="4" manualBreakCount="4">
    <brk id="18" min="1" max="11" man="1"/>
    <brk id="36" min="1" max="11" man="1"/>
    <brk id="52" min="1" max="11" man="1"/>
    <brk id="7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2020-04-02T13:06:10Z</dcterms:modified>
</cp:coreProperties>
</file>